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tatiana.mendonca\Desktop\662.2024\"/>
    </mc:Choice>
  </mc:AlternateContent>
  <bookViews>
    <workbookView xWindow="0" yWindow="0" windowWidth="28800" windowHeight="118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Modelo revisado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5">'Modelo revisado'!$A$1:$J$61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4" i="30" l="1"/>
  <c r="E25" i="30" s="1"/>
  <c r="C38" i="30" l="1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37" i="30"/>
  <c r="C31" i="30"/>
  <c r="G5" i="30"/>
  <c r="I38" i="30" s="1"/>
  <c r="G6" i="30"/>
  <c r="I39" i="30" s="1"/>
  <c r="G7" i="30"/>
  <c r="I7" i="30" s="1"/>
  <c r="J40" i="30" s="1"/>
  <c r="G8" i="30"/>
  <c r="I8" i="30" s="1"/>
  <c r="J41" i="30" s="1"/>
  <c r="G9" i="30"/>
  <c r="I42" i="30" s="1"/>
  <c r="G10" i="30"/>
  <c r="I10" i="30" s="1"/>
  <c r="J43" i="30" s="1"/>
  <c r="G11" i="30"/>
  <c r="I11" i="30" s="1"/>
  <c r="J44" i="30" s="1"/>
  <c r="G12" i="30"/>
  <c r="I12" i="30" s="1"/>
  <c r="J45" i="30" s="1"/>
  <c r="G13" i="30"/>
  <c r="I46" i="30" s="1"/>
  <c r="G14" i="30"/>
  <c r="I14" i="30" s="1"/>
  <c r="J47" i="30" s="1"/>
  <c r="G15" i="30"/>
  <c r="I15" i="30" s="1"/>
  <c r="J48" i="30" s="1"/>
  <c r="G16" i="30"/>
  <c r="I16" i="30" s="1"/>
  <c r="J49" i="30" s="1"/>
  <c r="G17" i="30"/>
  <c r="I50" i="30" s="1"/>
  <c r="G18" i="30"/>
  <c r="I18" i="30" s="1"/>
  <c r="J51" i="30" s="1"/>
  <c r="G19" i="30"/>
  <c r="I19" i="30" s="1"/>
  <c r="J52" i="30" s="1"/>
  <c r="G20" i="30"/>
  <c r="I20" i="30" s="1"/>
  <c r="J53" i="30" s="1"/>
  <c r="G21" i="30"/>
  <c r="I54" i="30" s="1"/>
  <c r="G22" i="30"/>
  <c r="I55" i="30" s="1"/>
  <c r="G23" i="30"/>
  <c r="I23" i="30" s="1"/>
  <c r="J56" i="30" s="1"/>
  <c r="G4" i="30"/>
  <c r="I4" i="30" s="1"/>
  <c r="J37" i="30" s="1"/>
  <c r="I9" i="30"/>
  <c r="J42" i="30" s="1"/>
  <c r="I13" i="30" l="1"/>
  <c r="J46" i="30" s="1"/>
  <c r="I53" i="30"/>
  <c r="I17" i="30"/>
  <c r="J50" i="30" s="1"/>
  <c r="I48" i="30"/>
  <c r="I37" i="30"/>
  <c r="I56" i="30"/>
  <c r="I52" i="30"/>
  <c r="I51" i="30"/>
  <c r="I49" i="30"/>
  <c r="I47" i="30"/>
  <c r="I45" i="30"/>
  <c r="I44" i="30"/>
  <c r="I43" i="30"/>
  <c r="I41" i="30"/>
  <c r="I40" i="30"/>
  <c r="C30" i="30"/>
  <c r="C29" i="30"/>
  <c r="C32" i="30" s="1"/>
  <c r="I22" i="30" l="1"/>
  <c r="J55" i="30" s="1"/>
  <c r="I5" i="30" l="1"/>
  <c r="J38" i="30" s="1"/>
  <c r="I6" i="30"/>
  <c r="J39" i="30" s="1"/>
  <c r="I21" i="30"/>
  <c r="J54" i="30" s="1"/>
  <c r="J57" i="30" l="1"/>
  <c r="F57" i="30" s="1"/>
  <c r="I24" i="30"/>
  <c r="C57" i="30"/>
  <c r="H30" i="30" l="1"/>
  <c r="I25" i="30"/>
  <c r="H29" i="30"/>
  <c r="H31" i="30"/>
  <c r="H32" i="30" l="1"/>
  <c r="F40" i="30"/>
  <c r="G40" i="30" s="1"/>
  <c r="F44" i="30"/>
  <c r="G44" i="30" s="1"/>
  <c r="F48" i="30"/>
  <c r="G48" i="30" s="1"/>
  <c r="F52" i="30"/>
  <c r="G52" i="30" s="1"/>
  <c r="F56" i="30"/>
  <c r="G56" i="30" s="1"/>
  <c r="F41" i="30"/>
  <c r="F45" i="30"/>
  <c r="F49" i="30"/>
  <c r="F53" i="30"/>
  <c r="F38" i="30"/>
  <c r="G38" i="30" s="1"/>
  <c r="F42" i="30"/>
  <c r="G42" i="30" s="1"/>
  <c r="F46" i="30"/>
  <c r="G46" i="30" s="1"/>
  <c r="F50" i="30"/>
  <c r="G50" i="30" s="1"/>
  <c r="F54" i="30"/>
  <c r="G54" i="30" s="1"/>
  <c r="F37" i="30"/>
  <c r="G37" i="30" s="1"/>
  <c r="F39" i="30"/>
  <c r="G39" i="30" s="1"/>
  <c r="F43" i="30"/>
  <c r="G43" i="30" s="1"/>
  <c r="F47" i="30"/>
  <c r="G47" i="30" s="1"/>
  <c r="F51" i="30"/>
  <c r="G51" i="30" s="1"/>
  <c r="F55" i="30"/>
  <c r="G55" i="30" s="1"/>
  <c r="C20" i="27"/>
  <c r="H50" i="30" l="1"/>
  <c r="H43" i="30"/>
  <c r="H40" i="30"/>
  <c r="H55" i="30"/>
  <c r="H46" i="30"/>
  <c r="H49" i="30"/>
  <c r="G49" i="30"/>
  <c r="H51" i="30"/>
  <c r="H45" i="30"/>
  <c r="G45" i="30"/>
  <c r="H37" i="30"/>
  <c r="H41" i="30"/>
  <c r="G41" i="30"/>
  <c r="H38" i="30"/>
  <c r="H52" i="30"/>
  <c r="H56" i="30"/>
  <c r="H47" i="30"/>
  <c r="H42" i="30"/>
  <c r="H53" i="30"/>
  <c r="G53" i="30"/>
  <c r="H54" i="30"/>
  <c r="H44" i="30"/>
  <c r="H48" i="30"/>
  <c r="H39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D37" i="30" l="1"/>
  <c r="E37" i="30" s="1"/>
  <c r="D46" i="30"/>
  <c r="E46" i="30" s="1"/>
  <c r="D45" i="30"/>
  <c r="E45" i="30" s="1"/>
  <c r="D50" i="30"/>
  <c r="E50" i="30" s="1"/>
  <c r="D49" i="30"/>
  <c r="E49" i="30" s="1"/>
  <c r="D56" i="30"/>
  <c r="E56" i="30" s="1"/>
  <c r="D53" i="30"/>
  <c r="E53" i="30" s="1"/>
  <c r="D44" i="30"/>
  <c r="E44" i="30" s="1"/>
  <c r="D41" i="30"/>
  <c r="E41" i="30" s="1"/>
  <c r="D42" i="30"/>
  <c r="E42" i="30" s="1"/>
  <c r="D39" i="30"/>
  <c r="E39" i="30" s="1"/>
  <c r="D54" i="30"/>
  <c r="E54" i="30" s="1"/>
  <c r="D52" i="30"/>
  <c r="E52" i="30" s="1"/>
  <c r="D55" i="30"/>
  <c r="E55" i="30" s="1"/>
  <c r="D43" i="30"/>
  <c r="E43" i="30" s="1"/>
  <c r="D51" i="30"/>
  <c r="E51" i="30" s="1"/>
  <c r="D48" i="30"/>
  <c r="E48" i="30" s="1"/>
  <c r="D47" i="30"/>
  <c r="E47" i="30" s="1"/>
  <c r="D40" i="30"/>
  <c r="E40" i="30" s="1"/>
  <c r="D38" i="30"/>
  <c r="E38" i="30" s="1"/>
  <c r="E57" i="30" l="1"/>
  <c r="B30" i="30" s="1"/>
  <c r="F59" i="30" l="1"/>
  <c r="F60" i="30"/>
  <c r="F61" i="30" s="1"/>
  <c r="B31" i="30"/>
  <c r="B29" i="30"/>
  <c r="B32" i="30" l="1"/>
  <c r="G32" i="30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<sst xmlns="http://schemas.openxmlformats.org/spreadsheetml/2006/main" count="1533" uniqueCount="291">
  <si>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</si>
  <si>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</si>
  <si>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</si>
  <si>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</si>
  <si>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</si>
  <si>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</si>
  <si>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</si>
  <si>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</si>
  <si>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</si>
  <si>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</si>
  <si>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</si>
  <si>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</si>
  <si>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</si>
  <si>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</si>
  <si>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</si>
  <si>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</si>
  <si>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</si>
  <si>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</si>
  <si>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</si>
  <si>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</si>
  <si>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</si>
  <si>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</si>
  <si>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</si>
  <si>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</si>
  <si>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</si>
  <si>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</si>
  <si>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</si>
  <si>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</si>
  <si>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</si>
  <si>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</si>
  <si>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</si>
  <si>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</si>
  <si>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</si>
  <si>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</si>
  <si>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</si>
  <si>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</si>
  <si>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</si>
  <si>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</si>
  <si>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</si>
  <si>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</si>
  <si>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</si>
  <si>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</si>
  <si>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</si>
  <si>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</si>
  <si>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</si>
  <si>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</si>
  <si>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</si>
  <si>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</si>
  <si>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</si>
  <si>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</si>
  <si>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</si>
  <si>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</si>
  <si>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</si>
  <si>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</si>
  <si>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</si>
  <si>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</si>
  <si>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</si>
  <si>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</si>
  <si>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</si>
  <si>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</si>
  <si>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</si>
  <si>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</si>
  <si>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</si>
  <si>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</si>
  <si>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</si>
  <si>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</si>
  <si>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</si>
  <si>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</si>
  <si>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</si>
  <si>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</si>
  <si>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</si>
  <si>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</si>
  <si>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</si>
  <si>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</si>
  <si>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</si>
  <si>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</si>
  <si>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</si>
  <si>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</si>
  <si>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</si>
  <si>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</si>
  <si>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</si>
  <si>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</si>
  <si>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</si>
  <si>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</si>
  <si>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</si>
  <si>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</si>
  <si>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</si>
  <si>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</si>
  <si>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</si>
  <si>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</si>
  <si>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</si>
  <si>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</si>
  <si>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</si>
  <si>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</si>
  <si>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</si>
  <si>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</si>
  <si>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</si>
  <si>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</si>
  <si>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</si>
  <si>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</si>
  <si>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</si>
  <si>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</si>
  <si>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</si>
  <si>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</si>
  <si>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</si>
  <si>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</si>
  <si>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</si>
  <si>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</si>
  <si>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</si>
  <si>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</si>
  <si>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</si>
  <si>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</si>
  <si>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</si>
  <si>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</si>
  <si>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</si>
  <si>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</si>
  <si>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</si>
  <si>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</si>
  <si>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</si>
  <si>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</si>
  <si>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</si>
  <si>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</si>
  <si>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</si>
  <si>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</si>
  <si>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</si>
  <si>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</si>
  <si>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</si>
  <si>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</si>
  <si>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</si>
  <si>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</si>
  <si>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</si>
  <si>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</si>
  <si>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</si>
  <si>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</si>
  <si>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</si>
  <si>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</si>
  <si>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</si>
  <si>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</si>
  <si>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</si>
  <si>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</si>
  <si>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</si>
  <si>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</si>
  <si>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</si>
  <si>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</si>
  <si>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</si>
  <si>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</si>
  <si>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</si>
  <si>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</si>
  <si>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</si>
  <si>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</si>
  <si>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</si>
  <si>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</si>
  <si>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</si>
  <si>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</si>
  <si>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</si>
  <si>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</si>
  <si>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</si>
  <si>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</si>
  <si>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</si>
  <si>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</si>
  <si>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</si>
  <si>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</si>
  <si>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</si>
  <si>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</si>
  <si>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</si>
  <si>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</si>
  <si>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</si>
  <si>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</si>
  <si>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</si>
  <si>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</si>
  <si>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</si>
  <si>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</si>
  <si>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</si>
  <si>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</si>
  <si>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</si>
  <si>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</si>
  <si>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</si>
  <si>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</si>
  <si>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</si>
  <si>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</si>
  <si>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</si>
  <si>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</si>
  <si>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</si>
  <si>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</si>
  <si>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</si>
  <si>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</si>
  <si>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</si>
  <si>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</si>
  <si>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</si>
  <si>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</si>
  <si>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</si>
  <si>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</si>
  <si>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</si>
  <si>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</si>
  <si>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</si>
  <si>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</si>
  <si>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</si>
  <si>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</si>
  <si>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</si>
  <si>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</si>
  <si>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</si>
  <si>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</si>
  <si>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</si>
  <si>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</si>
  <si>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</si>
  <si>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</si>
  <si>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</si>
  <si>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</si>
  <si>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</si>
  <si>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</si>
  <si>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</si>
  <si>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</si>
  <si>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</si>
  <si>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</si>
  <si>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</si>
  <si>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</si>
  <si>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</si>
  <si>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</si>
  <si>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</si>
  <si>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</si>
  <si>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</si>
  <si>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</si>
  <si>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</si>
  <si>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</si>
  <si>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</si>
  <si>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</si>
  <si>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</si>
  <si>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</si>
  <si>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</si>
  <si>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</si>
  <si>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</si>
  <si>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</si>
  <si>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</si>
  <si>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</si>
  <si>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</si>
  <si>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</si>
  <si>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</si>
  <si>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</si>
  <si>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</si>
  <si>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</si>
  <si>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</si>
  <si>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</si>
  <si>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</si>
  <si>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</si>
  <si>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</si>
  <si>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</si>
  <si>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</si>
  <si>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</si>
  <si>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</si>
  <si>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</si>
  <si>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</si>
  <si>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</si>
  <si>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</si>
  <si>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</si>
  <si>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</si>
  <si>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</si>
  <si>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</si>
  <si>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</si>
  <si>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</si>
  <si>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</si>
  <si>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</si>
  <si>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</si>
  <si>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</si>
  <si>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</si>
  <si>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</si>
  <si>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</si>
  <si>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</si>
  <si>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</si>
  <si>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</si>
  <si>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</si>
  <si>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</si>
  <si>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</si>
  <si>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</si>
  <si>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</si>
  <si>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</si>
  <si>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</si>
  <si>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</si>
  <si>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</si>
  <si>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</si>
  <si>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>Médico Cirurgia Geral Coordenação</t>
  </si>
  <si>
    <t>Médico Cirurgia Geral Rotina</t>
  </si>
  <si>
    <t>Médico Cirurgia Geral Plantonista</t>
  </si>
  <si>
    <t>Médico Cirurgia Geral Rotina Centro Cirúrgico</t>
  </si>
  <si>
    <t>Médico Cirurgia Geral Ambulatório</t>
  </si>
  <si>
    <t>Médico Cirurgia Torácica</t>
  </si>
  <si>
    <t>Médico Cirurgia Plástica</t>
  </si>
  <si>
    <t>Médico Cirurgia Pediátrica</t>
  </si>
  <si>
    <t>Médico Endoscopia / Colonoscopia</t>
  </si>
  <si>
    <t>Médico Urologia Rotina</t>
  </si>
  <si>
    <t>Médico Coordenador do Centro Cirúrgico</t>
  </si>
  <si>
    <t>LOTE 3 - CIRURGIA GERAL DE EMERGÊNCIA E DE UNIDADE DE INTERNAÇÃO E ESPECIALIDADES CIRURGICAS DE APOIO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</si>
</sst>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49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2" fillId="0" borderId="26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62" fillId="0" borderId="4" xfId="1" applyFont="1" applyFill="1" applyBorder="1" applyAlignment="1" applyProtection="1">
      <alignment horizontal="center" vertical="center" wrapText="1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wrapText="1"/>
    </xf>
    <xf numFmtId="0" fontId="62" fillId="0" borderId="2" xfId="0" applyFont="1" applyFill="1" applyBorder="1" applyAlignment="1">
      <alignment horizontal="center" wrapText="1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79</v>
      </c>
      <c r="B9" s="697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7" t="s">
        <v>80</v>
      </c>
      <c r="B10" s="697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7" t="s">
        <v>81</v>
      </c>
      <c r="B11" s="697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7" t="s">
        <v>82</v>
      </c>
      <c r="B12" s="697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7" t="s">
        <v>82</v>
      </c>
      <c r="B13" s="697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7" t="s">
        <v>83</v>
      </c>
      <c r="B14" s="697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7" t="s">
        <v>84</v>
      </c>
      <c r="B15" s="697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7" t="s">
        <v>85</v>
      </c>
      <c r="B16" s="697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6" t="s">
        <v>72</v>
      </c>
      <c r="B17" s="696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7" t="s">
        <v>39</v>
      </c>
      <c r="B19" s="697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7" t="s">
        <v>40</v>
      </c>
      <c r="B20" s="697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7" t="s">
        <v>41</v>
      </c>
      <c r="B21" s="697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7" t="s">
        <v>45</v>
      </c>
      <c r="B22" s="697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7" t="s">
        <v>46</v>
      </c>
      <c r="B23" s="697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7" t="s">
        <v>47</v>
      </c>
      <c r="B24" s="697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6" t="s">
        <v>74</v>
      </c>
      <c r="B25" s="696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6" t="s">
        <v>52</v>
      </c>
      <c r="B31" s="696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3" t="s">
        <v>7</v>
      </c>
      <c r="B33" s="693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2"/>
      <c r="B34" s="692"/>
      <c r="C34" s="49"/>
      <c r="D34" s="50"/>
      <c r="E34" s="51"/>
      <c r="F34" s="51"/>
      <c r="G34" s="36"/>
    </row>
    <row r="35" spans="1:11" ht="14.1" customHeight="1" x14ac:dyDescent="0.25">
      <c r="A35" s="693" t="s">
        <v>8</v>
      </c>
      <c r="B35" s="693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4" t="s">
        <v>58</v>
      </c>
      <c r="B51" s="694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5" t="s">
        <v>59</v>
      </c>
      <c r="B52" s="695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5" t="s">
        <v>60</v>
      </c>
      <c r="B53" s="695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1" t="s">
        <v>24</v>
      </c>
      <c r="B54" s="691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1" t="s">
        <v>26</v>
      </c>
      <c r="B55" s="691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1" t="s">
        <v>27</v>
      </c>
      <c r="B56" s="691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31:B31"/>
    <mergeCell ref="A33:B33"/>
    <mergeCell ref="A34:B34"/>
    <mergeCell ref="A55:B55"/>
    <mergeCell ref="A56:B56"/>
    <mergeCell ref="A35:B35"/>
    <mergeCell ref="A51:B51"/>
    <mergeCell ref="A52:B52"/>
    <mergeCell ref="A53:B53"/>
    <mergeCell ref="A54:B54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8" t="s">
        <v>28</v>
      </c>
      <c r="B2" s="698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7" t="s">
        <v>34</v>
      </c>
      <c r="B4" s="697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7" t="s">
        <v>35</v>
      </c>
      <c r="B5" s="697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7" t="s">
        <v>36</v>
      </c>
      <c r="B6" s="697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6" t="s">
        <v>37</v>
      </c>
      <c r="B7" s="696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7" t="s">
        <v>88</v>
      </c>
      <c r="B9" s="697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7" t="s">
        <v>89</v>
      </c>
      <c r="B10" s="697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7" t="s">
        <v>90</v>
      </c>
      <c r="B11" s="697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7" t="s">
        <v>91</v>
      </c>
      <c r="B12" s="697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6" t="s">
        <v>72</v>
      </c>
      <c r="B13" s="696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7" t="s">
        <v>92</v>
      </c>
      <c r="B15" s="697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7" t="s">
        <v>93</v>
      </c>
      <c r="B16" s="697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7" t="s">
        <v>94</v>
      </c>
      <c r="B17" s="697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7" t="s">
        <v>45</v>
      </c>
      <c r="B18" s="697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7" t="s">
        <v>46</v>
      </c>
      <c r="B19" s="697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7" t="s">
        <v>47</v>
      </c>
      <c r="B20" s="697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6" t="s">
        <v>74</v>
      </c>
      <c r="B21" s="696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6" t="s">
        <v>52</v>
      </c>
      <c r="B27" s="696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3" t="s">
        <v>7</v>
      </c>
      <c r="B29" s="693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2"/>
      <c r="B30" s="692"/>
      <c r="C30" s="50"/>
      <c r="D30" s="51"/>
      <c r="E30" s="51"/>
    </row>
    <row r="31" spans="1:10" ht="14.1" customHeight="1" x14ac:dyDescent="0.25">
      <c r="A31" s="693" t="s">
        <v>8</v>
      </c>
      <c r="B31" s="693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4" t="s">
        <v>58</v>
      </c>
      <c r="B47" s="694"/>
      <c r="C47" s="67">
        <f>E31+C38</f>
        <v>0</v>
      </c>
      <c r="D47" s="56"/>
      <c r="E47" s="56"/>
    </row>
    <row r="48" spans="1:6" ht="14.1" customHeight="1" x14ac:dyDescent="0.25">
      <c r="A48" s="695" t="s">
        <v>22</v>
      </c>
      <c r="B48" s="695"/>
      <c r="C48" s="51">
        <f>E31+D38</f>
        <v>0</v>
      </c>
      <c r="D48" s="56"/>
      <c r="E48" s="56"/>
    </row>
    <row r="49" spans="1:10" ht="14.1" customHeight="1" x14ac:dyDescent="0.25">
      <c r="A49" s="695" t="s">
        <v>60</v>
      </c>
      <c r="B49" s="695"/>
      <c r="C49" s="51">
        <f>C48/(1-B44)</f>
        <v>0</v>
      </c>
      <c r="D49" s="56"/>
      <c r="E49" s="56"/>
    </row>
    <row r="50" spans="1:10" s="72" customFormat="1" ht="14.1" customHeight="1" x14ac:dyDescent="0.25">
      <c r="A50" s="691" t="s">
        <v>24</v>
      </c>
      <c r="B50" s="691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1" t="s">
        <v>26</v>
      </c>
      <c r="B51" s="691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1" t="s">
        <v>27</v>
      </c>
      <c r="B52" s="691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1:E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7:B27"/>
    <mergeCell ref="A29:B29"/>
    <mergeCell ref="A50:B50"/>
    <mergeCell ref="A51:B51"/>
    <mergeCell ref="A52:B52"/>
    <mergeCell ref="A30:B30"/>
    <mergeCell ref="A31:B31"/>
    <mergeCell ref="A47:B47"/>
    <mergeCell ref="A48:B48"/>
    <mergeCell ref="A49:B49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8" t="s">
        <v>1</v>
      </c>
      <c r="B2" s="698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3" t="s">
        <v>7</v>
      </c>
      <c r="B3" s="693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2"/>
      <c r="B4" s="692"/>
      <c r="C4" s="51"/>
      <c r="D4" s="51"/>
      <c r="E4" s="51"/>
      <c r="F4" s="51"/>
    </row>
    <row r="5" spans="1:11" ht="9" customHeight="1" x14ac:dyDescent="0.25">
      <c r="A5" s="693" t="s">
        <v>8</v>
      </c>
      <c r="B5" s="693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5" t="s">
        <v>22</v>
      </c>
      <c r="B22" s="695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5" t="s">
        <v>60</v>
      </c>
      <c r="B23" s="695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1" t="s">
        <v>24</v>
      </c>
      <c r="B24" s="691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1" t="s">
        <v>26</v>
      </c>
      <c r="B25" s="691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1" t="s">
        <v>27</v>
      </c>
      <c r="B26" s="691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1:F1"/>
    <mergeCell ref="A2:B2"/>
    <mergeCell ref="A3:B3"/>
    <mergeCell ref="A4:B4"/>
    <mergeCell ref="A5:B5"/>
    <mergeCell ref="A22:B22"/>
    <mergeCell ref="A23:B23"/>
    <mergeCell ref="A24:B24"/>
    <mergeCell ref="A25:B25"/>
    <mergeCell ref="A26:B26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135</v>
      </c>
      <c r="B9" s="697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7" t="s">
        <v>136</v>
      </c>
      <c r="B10" s="697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7" t="s">
        <v>137</v>
      </c>
      <c r="B11" s="697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7" t="s">
        <v>138</v>
      </c>
      <c r="B12" s="697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7" t="s">
        <v>140</v>
      </c>
      <c r="B16" s="697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7" t="s">
        <v>141</v>
      </c>
      <c r="B17" s="697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7" t="s">
        <v>139</v>
      </c>
      <c r="B18" s="697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4" t="s">
        <v>17</v>
      </c>
      <c r="B48" s="694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5" t="s">
        <v>59</v>
      </c>
      <c r="B49" s="695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5" t="s">
        <v>60</v>
      </c>
      <c r="B50" s="695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1" t="s">
        <v>24</v>
      </c>
      <c r="B51" s="691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1" t="s">
        <v>27</v>
      </c>
      <c r="B53" s="691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83"/>
  <sheetViews>
    <sheetView showGridLines="0" tabSelected="1" zoomScale="120" zoomScaleNormal="120" workbookViewId="0">
      <selection activeCell="A2" sqref="A2:J2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2.75" x14ac:dyDescent="0.2">
      <c r="A1" s="727" t="s">
        <v>290</v>
      </c>
      <c r="B1" s="728"/>
      <c r="C1" s="728"/>
      <c r="D1" s="728"/>
      <c r="E1" s="728"/>
      <c r="F1" s="728"/>
      <c r="G1" s="728"/>
      <c r="H1" s="728"/>
      <c r="I1" s="728"/>
      <c r="J1" s="729"/>
    </row>
    <row r="2" spans="1:10" ht="12.75" x14ac:dyDescent="0.2">
      <c r="A2" s="764" t="s">
        <v>255</v>
      </c>
      <c r="B2" s="765"/>
      <c r="C2" s="765"/>
      <c r="D2" s="765"/>
      <c r="E2" s="765"/>
      <c r="F2" s="765"/>
      <c r="G2" s="765"/>
      <c r="H2" s="765"/>
      <c r="I2" s="765"/>
      <c r="J2" s="766"/>
    </row>
    <row r="3" spans="1:10" ht="15" customHeight="1" x14ac:dyDescent="0.2">
      <c r="A3" s="748" t="s">
        <v>28</v>
      </c>
      <c r="B3" s="749"/>
      <c r="C3" s="749"/>
      <c r="D3" s="749"/>
      <c r="E3" s="757" t="s">
        <v>29</v>
      </c>
      <c r="F3" s="761"/>
      <c r="G3" s="755" t="s">
        <v>263</v>
      </c>
      <c r="H3" s="756"/>
      <c r="I3" s="757" t="s">
        <v>264</v>
      </c>
      <c r="J3" s="758"/>
    </row>
    <row r="4" spans="1:10" ht="15" customHeight="1" x14ac:dyDescent="0.2">
      <c r="A4" s="748" t="s">
        <v>279</v>
      </c>
      <c r="B4" s="749"/>
      <c r="C4" s="749"/>
      <c r="D4" s="749"/>
      <c r="E4" s="713">
        <v>129</v>
      </c>
      <c r="F4" s="714"/>
      <c r="G4" s="674">
        <f>ROUND(H4,2)</f>
        <v>0</v>
      </c>
      <c r="H4" s="673">
        <v>0</v>
      </c>
      <c r="I4" s="753">
        <f>E4*G4</f>
        <v>0</v>
      </c>
      <c r="J4" s="754"/>
    </row>
    <row r="5" spans="1:10" ht="15" customHeight="1" x14ac:dyDescent="0.2">
      <c r="A5" s="748" t="s">
        <v>280</v>
      </c>
      <c r="B5" s="749"/>
      <c r="C5" s="749"/>
      <c r="D5" s="749"/>
      <c r="E5" s="713">
        <v>258</v>
      </c>
      <c r="F5" s="714"/>
      <c r="G5" s="674">
        <f t="shared" ref="G5:G23" si="0">ROUND(H5,2)</f>
        <v>0</v>
      </c>
      <c r="H5" s="673">
        <v>0</v>
      </c>
      <c r="I5" s="753">
        <f>E5*G5</f>
        <v>0</v>
      </c>
      <c r="J5" s="754"/>
    </row>
    <row r="6" spans="1:10" ht="15" customHeight="1" x14ac:dyDescent="0.2">
      <c r="A6" s="748" t="s">
        <v>281</v>
      </c>
      <c r="B6" s="749"/>
      <c r="C6" s="749"/>
      <c r="D6" s="749"/>
      <c r="E6" s="713">
        <v>2192</v>
      </c>
      <c r="F6" s="714"/>
      <c r="G6" s="674">
        <f t="shared" si="0"/>
        <v>0</v>
      </c>
      <c r="H6" s="673">
        <v>0</v>
      </c>
      <c r="I6" s="753">
        <f>E6*G6</f>
        <v>0</v>
      </c>
      <c r="J6" s="754"/>
    </row>
    <row r="7" spans="1:10" ht="15" customHeight="1" x14ac:dyDescent="0.2">
      <c r="A7" s="748" t="s">
        <v>282</v>
      </c>
      <c r="B7" s="749"/>
      <c r="C7" s="749"/>
      <c r="D7" s="749"/>
      <c r="E7" s="713">
        <v>258</v>
      </c>
      <c r="F7" s="714"/>
      <c r="G7" s="674">
        <f t="shared" si="0"/>
        <v>0</v>
      </c>
      <c r="H7" s="673">
        <v>0</v>
      </c>
      <c r="I7" s="753">
        <f t="shared" ref="I7:I20" si="1">E7*G7</f>
        <v>0</v>
      </c>
      <c r="J7" s="754"/>
    </row>
    <row r="8" spans="1:10" ht="15" customHeight="1" x14ac:dyDescent="0.2">
      <c r="A8" s="748" t="s">
        <v>283</v>
      </c>
      <c r="B8" s="749"/>
      <c r="C8" s="749"/>
      <c r="D8" s="749"/>
      <c r="E8" s="713">
        <v>129</v>
      </c>
      <c r="F8" s="714"/>
      <c r="G8" s="674">
        <f t="shared" si="0"/>
        <v>0</v>
      </c>
      <c r="H8" s="673">
        <v>0</v>
      </c>
      <c r="I8" s="753">
        <f t="shared" si="1"/>
        <v>0</v>
      </c>
      <c r="J8" s="754"/>
    </row>
    <row r="9" spans="1:10" ht="15" customHeight="1" x14ac:dyDescent="0.2">
      <c r="A9" s="748" t="s">
        <v>284</v>
      </c>
      <c r="B9" s="749"/>
      <c r="C9" s="749"/>
      <c r="D9" s="749"/>
      <c r="E9" s="713">
        <v>258</v>
      </c>
      <c r="F9" s="714"/>
      <c r="G9" s="674">
        <f t="shared" si="0"/>
        <v>0</v>
      </c>
      <c r="H9" s="673">
        <v>0</v>
      </c>
      <c r="I9" s="753">
        <f t="shared" si="1"/>
        <v>0</v>
      </c>
      <c r="J9" s="754"/>
    </row>
    <row r="10" spans="1:10" ht="15" customHeight="1" x14ac:dyDescent="0.2">
      <c r="A10" s="750" t="s">
        <v>285</v>
      </c>
      <c r="B10" s="751"/>
      <c r="C10" s="751"/>
      <c r="D10" s="752"/>
      <c r="E10" s="713">
        <v>258</v>
      </c>
      <c r="F10" s="714"/>
      <c r="G10" s="674">
        <f t="shared" si="0"/>
        <v>0</v>
      </c>
      <c r="H10" s="673">
        <v>0</v>
      </c>
      <c r="I10" s="753">
        <f t="shared" si="1"/>
        <v>0</v>
      </c>
      <c r="J10" s="754"/>
    </row>
    <row r="11" spans="1:10" ht="15" customHeight="1" x14ac:dyDescent="0.2">
      <c r="A11" s="750" t="s">
        <v>286</v>
      </c>
      <c r="B11" s="751"/>
      <c r="C11" s="751"/>
      <c r="D11" s="752"/>
      <c r="E11" s="713">
        <v>258</v>
      </c>
      <c r="F11" s="714"/>
      <c r="G11" s="674">
        <f t="shared" si="0"/>
        <v>0</v>
      </c>
      <c r="H11" s="673">
        <v>0</v>
      </c>
      <c r="I11" s="753">
        <f t="shared" si="1"/>
        <v>0</v>
      </c>
      <c r="J11" s="754"/>
    </row>
    <row r="12" spans="1:10" ht="15" customHeight="1" x14ac:dyDescent="0.2">
      <c r="A12" s="750" t="s">
        <v>287</v>
      </c>
      <c r="B12" s="751"/>
      <c r="C12" s="751"/>
      <c r="D12" s="752"/>
      <c r="E12" s="713">
        <v>258</v>
      </c>
      <c r="F12" s="714"/>
      <c r="G12" s="674">
        <f t="shared" si="0"/>
        <v>0</v>
      </c>
      <c r="H12" s="673">
        <v>0</v>
      </c>
      <c r="I12" s="753">
        <f t="shared" si="1"/>
        <v>0</v>
      </c>
      <c r="J12" s="754"/>
    </row>
    <row r="13" spans="1:10" ht="15" customHeight="1" x14ac:dyDescent="0.2">
      <c r="A13" s="750" t="s">
        <v>288</v>
      </c>
      <c r="B13" s="751"/>
      <c r="C13" s="751"/>
      <c r="D13" s="752"/>
      <c r="E13" s="713">
        <v>258</v>
      </c>
      <c r="F13" s="714"/>
      <c r="G13" s="674">
        <f t="shared" si="0"/>
        <v>0</v>
      </c>
      <c r="H13" s="673">
        <v>0</v>
      </c>
      <c r="I13" s="753">
        <f t="shared" si="1"/>
        <v>0</v>
      </c>
      <c r="J13" s="754"/>
    </row>
    <row r="14" spans="1:10" ht="15" customHeight="1" x14ac:dyDescent="0.2">
      <c r="A14" s="750" t="s">
        <v>289</v>
      </c>
      <c r="B14" s="751"/>
      <c r="C14" s="751"/>
      <c r="D14" s="752"/>
      <c r="E14" s="713">
        <v>129</v>
      </c>
      <c r="F14" s="714"/>
      <c r="G14" s="674">
        <f t="shared" si="0"/>
        <v>0</v>
      </c>
      <c r="H14" s="673">
        <v>0</v>
      </c>
      <c r="I14" s="753">
        <f t="shared" si="1"/>
        <v>0</v>
      </c>
      <c r="J14" s="754"/>
    </row>
    <row r="15" spans="1:10" ht="15" hidden="1" customHeight="1" x14ac:dyDescent="0.2">
      <c r="A15" s="750"/>
      <c r="B15" s="751"/>
      <c r="C15" s="751"/>
      <c r="D15" s="752"/>
      <c r="E15" s="713"/>
      <c r="F15" s="714"/>
      <c r="G15" s="674">
        <f t="shared" si="0"/>
        <v>0</v>
      </c>
      <c r="H15" s="673">
        <v>0</v>
      </c>
      <c r="I15" s="753">
        <f t="shared" si="1"/>
        <v>0</v>
      </c>
      <c r="J15" s="754"/>
    </row>
    <row r="16" spans="1:10" ht="15" hidden="1" customHeight="1" x14ac:dyDescent="0.2">
      <c r="A16" s="748"/>
      <c r="B16" s="749"/>
      <c r="C16" s="749"/>
      <c r="D16" s="749"/>
      <c r="E16" s="713">
        <v>0</v>
      </c>
      <c r="F16" s="714"/>
      <c r="G16" s="674">
        <f t="shared" si="0"/>
        <v>0</v>
      </c>
      <c r="H16" s="673">
        <v>0</v>
      </c>
      <c r="I16" s="753">
        <f t="shared" si="1"/>
        <v>0</v>
      </c>
      <c r="J16" s="754"/>
    </row>
    <row r="17" spans="1:10" ht="15" hidden="1" customHeight="1" x14ac:dyDescent="0.2">
      <c r="A17" s="748"/>
      <c r="B17" s="749"/>
      <c r="C17" s="749"/>
      <c r="D17" s="749"/>
      <c r="E17" s="713">
        <v>0</v>
      </c>
      <c r="F17" s="714"/>
      <c r="G17" s="674">
        <f t="shared" si="0"/>
        <v>0</v>
      </c>
      <c r="H17" s="673">
        <v>0</v>
      </c>
      <c r="I17" s="753">
        <f t="shared" si="1"/>
        <v>0</v>
      </c>
      <c r="J17" s="754"/>
    </row>
    <row r="18" spans="1:10" ht="15" hidden="1" customHeight="1" x14ac:dyDescent="0.2">
      <c r="A18" s="748"/>
      <c r="B18" s="749"/>
      <c r="C18" s="749"/>
      <c r="D18" s="749"/>
      <c r="E18" s="713">
        <v>0</v>
      </c>
      <c r="F18" s="714"/>
      <c r="G18" s="674">
        <f t="shared" si="0"/>
        <v>0</v>
      </c>
      <c r="H18" s="673">
        <v>0</v>
      </c>
      <c r="I18" s="753">
        <f t="shared" si="1"/>
        <v>0</v>
      </c>
      <c r="J18" s="754"/>
    </row>
    <row r="19" spans="1:10" ht="15" hidden="1" customHeight="1" x14ac:dyDescent="0.2">
      <c r="A19" s="748"/>
      <c r="B19" s="749"/>
      <c r="C19" s="749"/>
      <c r="D19" s="749"/>
      <c r="E19" s="713">
        <v>0</v>
      </c>
      <c r="F19" s="714"/>
      <c r="G19" s="674">
        <f t="shared" si="0"/>
        <v>0</v>
      </c>
      <c r="H19" s="673">
        <v>0</v>
      </c>
      <c r="I19" s="753">
        <f t="shared" si="1"/>
        <v>0</v>
      </c>
      <c r="J19" s="754"/>
    </row>
    <row r="20" spans="1:10" ht="15" hidden="1" customHeight="1" x14ac:dyDescent="0.2">
      <c r="A20" s="748"/>
      <c r="B20" s="749"/>
      <c r="C20" s="749"/>
      <c r="D20" s="749"/>
      <c r="E20" s="713">
        <v>0</v>
      </c>
      <c r="F20" s="714"/>
      <c r="G20" s="674">
        <f t="shared" si="0"/>
        <v>0</v>
      </c>
      <c r="H20" s="673">
        <v>0</v>
      </c>
      <c r="I20" s="753">
        <f t="shared" si="1"/>
        <v>0</v>
      </c>
      <c r="J20" s="754"/>
    </row>
    <row r="21" spans="1:10" ht="15" hidden="1" customHeight="1" x14ac:dyDescent="0.2">
      <c r="A21" s="748"/>
      <c r="B21" s="749"/>
      <c r="C21" s="749"/>
      <c r="D21" s="749"/>
      <c r="E21" s="713">
        <v>0</v>
      </c>
      <c r="F21" s="714"/>
      <c r="G21" s="674">
        <f t="shared" si="0"/>
        <v>0</v>
      </c>
      <c r="H21" s="673">
        <v>0</v>
      </c>
      <c r="I21" s="753">
        <f>E21*G21</f>
        <v>0</v>
      </c>
      <c r="J21" s="754"/>
    </row>
    <row r="22" spans="1:10" ht="15" hidden="1" customHeight="1" x14ac:dyDescent="0.2">
      <c r="A22" s="748"/>
      <c r="B22" s="749"/>
      <c r="C22" s="749"/>
      <c r="D22" s="749"/>
      <c r="E22" s="713">
        <v>0</v>
      </c>
      <c r="F22" s="714"/>
      <c r="G22" s="674">
        <f t="shared" si="0"/>
        <v>0</v>
      </c>
      <c r="H22" s="673">
        <v>0</v>
      </c>
      <c r="I22" s="753">
        <f>E22*G22</f>
        <v>0</v>
      </c>
      <c r="J22" s="754"/>
    </row>
    <row r="23" spans="1:10" ht="15" hidden="1" customHeight="1" x14ac:dyDescent="0.2">
      <c r="A23" s="748"/>
      <c r="B23" s="749"/>
      <c r="C23" s="749"/>
      <c r="D23" s="749"/>
      <c r="E23" s="713">
        <v>0</v>
      </c>
      <c r="F23" s="714"/>
      <c r="G23" s="674">
        <f t="shared" si="0"/>
        <v>0</v>
      </c>
      <c r="H23" s="673">
        <v>0</v>
      </c>
      <c r="I23" s="753">
        <f>E23*G23</f>
        <v>0</v>
      </c>
      <c r="J23" s="754"/>
    </row>
    <row r="24" spans="1:10" ht="15" customHeight="1" x14ac:dyDescent="0.2">
      <c r="A24" s="759" t="s">
        <v>256</v>
      </c>
      <c r="B24" s="760"/>
      <c r="C24" s="760"/>
      <c r="D24" s="760"/>
      <c r="E24" s="762">
        <f>SUM(E4:F17)</f>
        <v>4385</v>
      </c>
      <c r="F24" s="763"/>
      <c r="G24" s="675"/>
      <c r="H24" s="725" t="s">
        <v>275</v>
      </c>
      <c r="I24" s="767">
        <f>SUM(I4:J22)</f>
        <v>0</v>
      </c>
      <c r="J24" s="768"/>
    </row>
    <row r="25" spans="1:10" ht="15" customHeight="1" thickBot="1" x14ac:dyDescent="0.25">
      <c r="A25" s="734" t="s">
        <v>277</v>
      </c>
      <c r="B25" s="735"/>
      <c r="C25" s="735"/>
      <c r="D25" s="735"/>
      <c r="E25" s="736">
        <f>E24*12</f>
        <v>52620</v>
      </c>
      <c r="F25" s="737"/>
      <c r="G25" s="675"/>
      <c r="H25" s="726"/>
      <c r="I25" s="730">
        <f>I24*12</f>
        <v>0</v>
      </c>
      <c r="J25" s="731"/>
    </row>
    <row r="26" spans="1:10" ht="12" thickBot="1" x14ac:dyDescent="0.25">
      <c r="A26" s="618"/>
      <c r="B26" s="619"/>
      <c r="C26" s="620"/>
      <c r="D26" s="621"/>
      <c r="E26" s="622"/>
      <c r="F26" s="616"/>
      <c r="G26" s="616"/>
      <c r="H26" s="616"/>
      <c r="I26" s="623"/>
      <c r="J26" s="624"/>
    </row>
    <row r="27" spans="1:10" ht="12.75" x14ac:dyDescent="0.2">
      <c r="A27" s="740" t="s">
        <v>265</v>
      </c>
      <c r="B27" s="741"/>
      <c r="C27" s="738" t="s">
        <v>262</v>
      </c>
      <c r="D27" s="739"/>
      <c r="F27" s="744" t="s">
        <v>266</v>
      </c>
      <c r="G27" s="625" t="s">
        <v>261</v>
      </c>
      <c r="H27" s="746" t="s">
        <v>254</v>
      </c>
      <c r="I27" s="732"/>
      <c r="J27" s="733"/>
    </row>
    <row r="28" spans="1:10" ht="12.75" x14ac:dyDescent="0.2">
      <c r="A28" s="742"/>
      <c r="B28" s="743"/>
      <c r="C28" s="670"/>
      <c r="D28" s="671" t="s">
        <v>275</v>
      </c>
      <c r="F28" s="745"/>
      <c r="G28" s="672" t="s">
        <v>275</v>
      </c>
      <c r="H28" s="747"/>
      <c r="I28" s="666"/>
      <c r="J28" s="667"/>
    </row>
    <row r="29" spans="1:10" ht="25.5" x14ac:dyDescent="0.2">
      <c r="A29" s="626" t="s">
        <v>259</v>
      </c>
      <c r="B29" s="668" t="e">
        <f>C29/$E$57</f>
        <v>#DIV/0!</v>
      </c>
      <c r="C29" s="669">
        <f>ROUND(D29,2)</f>
        <v>0</v>
      </c>
      <c r="D29" s="627">
        <v>0</v>
      </c>
      <c r="F29" s="629" t="s">
        <v>19</v>
      </c>
      <c r="G29" s="630">
        <v>6.4999999999999997E-3</v>
      </c>
      <c r="H29" s="631">
        <f>$I$24*G29</f>
        <v>0</v>
      </c>
      <c r="I29" s="623"/>
      <c r="J29" s="624"/>
    </row>
    <row r="30" spans="1:10" ht="25.5" x14ac:dyDescent="0.2">
      <c r="A30" s="626" t="s">
        <v>15</v>
      </c>
      <c r="B30" s="668" t="e">
        <f>C30/$E$57</f>
        <v>#DIV/0!</v>
      </c>
      <c r="C30" s="669">
        <f>ROUND(D30,2)</f>
        <v>0</v>
      </c>
      <c r="D30" s="627">
        <v>0</v>
      </c>
      <c r="F30" s="629" t="s">
        <v>20</v>
      </c>
      <c r="G30" s="630">
        <v>0.03</v>
      </c>
      <c r="H30" s="631">
        <f>$I$24*G30</f>
        <v>0</v>
      </c>
      <c r="I30" s="623"/>
      <c r="J30" s="664"/>
    </row>
    <row r="31" spans="1:10" ht="12.75" x14ac:dyDescent="0.2">
      <c r="A31" s="626" t="s">
        <v>55</v>
      </c>
      <c r="B31" s="668" t="e">
        <f>C31/($E$57+C29+C30)</f>
        <v>#DIV/0!</v>
      </c>
      <c r="C31" s="669">
        <f>ROUND(D31,2)</f>
        <v>0</v>
      </c>
      <c r="D31" s="627">
        <v>0</v>
      </c>
      <c r="F31" s="629" t="s">
        <v>21</v>
      </c>
      <c r="G31" s="630">
        <v>0.05</v>
      </c>
      <c r="H31" s="631">
        <f t="shared" ref="H31" si="2">$I$24*G31</f>
        <v>0</v>
      </c>
      <c r="I31" s="623"/>
      <c r="J31" s="624"/>
    </row>
    <row r="32" spans="1:10" s="636" customFormat="1" ht="15.75" customHeight="1" thickBot="1" x14ac:dyDescent="0.25">
      <c r="A32" s="665" t="s">
        <v>260</v>
      </c>
      <c r="B32" s="633" t="e">
        <f>SUM(B29:B31)</f>
        <v>#DIV/0!</v>
      </c>
      <c r="C32" s="709">
        <f>SUM(C29:C31)</f>
        <v>0</v>
      </c>
      <c r="D32" s="710"/>
      <c r="F32" s="632" t="s">
        <v>17</v>
      </c>
      <c r="G32" s="633">
        <f ca="1">SUM(G29:G32)</f>
        <v>8.6499999999999994E-2</v>
      </c>
      <c r="H32" s="634">
        <f>SUM(H29:H31)</f>
        <v>0</v>
      </c>
      <c r="I32" s="662"/>
      <c r="J32" s="635"/>
    </row>
    <row r="33" spans="1:10" x14ac:dyDescent="0.2">
      <c r="A33" s="618"/>
      <c r="B33" s="619"/>
      <c r="C33" s="622"/>
      <c r="D33" s="621"/>
      <c r="E33" s="622"/>
      <c r="F33" s="616"/>
      <c r="G33" s="616"/>
      <c r="H33" s="616"/>
      <c r="I33" s="616"/>
      <c r="J33" s="624"/>
    </row>
    <row r="34" spans="1:10" ht="12" thickBot="1" x14ac:dyDescent="0.25">
      <c r="A34" s="637"/>
      <c r="B34" s="616"/>
      <c r="C34" s="616"/>
      <c r="D34" s="616"/>
      <c r="E34" s="616"/>
      <c r="F34" s="616"/>
      <c r="G34" s="616"/>
      <c r="H34" s="616"/>
      <c r="I34" s="616"/>
      <c r="J34" s="624"/>
    </row>
    <row r="35" spans="1:10" ht="12.75" x14ac:dyDescent="0.2">
      <c r="A35" s="727" t="s">
        <v>267</v>
      </c>
      <c r="B35" s="728"/>
      <c r="C35" s="728"/>
      <c r="D35" s="728"/>
      <c r="E35" s="729"/>
      <c r="F35" s="727" t="s">
        <v>268</v>
      </c>
      <c r="G35" s="728"/>
      <c r="H35" s="728"/>
      <c r="I35" s="728"/>
      <c r="J35" s="729"/>
    </row>
    <row r="36" spans="1:10" ht="25.5" x14ac:dyDescent="0.2">
      <c r="A36" s="748" t="s">
        <v>28</v>
      </c>
      <c r="B36" s="749"/>
      <c r="C36" s="638" t="s">
        <v>29</v>
      </c>
      <c r="D36" s="639" t="s">
        <v>257</v>
      </c>
      <c r="E36" s="640" t="s">
        <v>258</v>
      </c>
      <c r="F36" s="626" t="s">
        <v>274</v>
      </c>
      <c r="G36" s="639" t="s">
        <v>271</v>
      </c>
      <c r="H36" s="639" t="s">
        <v>270</v>
      </c>
      <c r="I36" s="638" t="s">
        <v>273</v>
      </c>
      <c r="J36" s="641" t="s">
        <v>272</v>
      </c>
    </row>
    <row r="37" spans="1:10" ht="12.75" x14ac:dyDescent="0.2">
      <c r="A37" s="711" t="str">
        <f>A4</f>
        <v>Médico Cirurgia Geral Coordenação</v>
      </c>
      <c r="B37" s="712"/>
      <c r="C37" s="676">
        <f>E4</f>
        <v>129</v>
      </c>
      <c r="D37" s="642">
        <f>IFERROR(I37-H37-G37,"0")</f>
        <v>0</v>
      </c>
      <c r="E37" s="677">
        <f>C37*D37</f>
        <v>0</v>
      </c>
      <c r="F37" s="680" t="str">
        <f>IFERROR(J37/$J$57,"0")</f>
        <v>0</v>
      </c>
      <c r="G37" s="642">
        <f>IFERROR(($C$32*F37)/C37,"0")</f>
        <v>0</v>
      </c>
      <c r="H37" s="642">
        <f>IFERROR(($H$32*F37)/C37,"0")</f>
        <v>0</v>
      </c>
      <c r="I37" s="643">
        <f>G4</f>
        <v>0</v>
      </c>
      <c r="J37" s="678">
        <f>I4</f>
        <v>0</v>
      </c>
    </row>
    <row r="38" spans="1:10" ht="12.75" x14ac:dyDescent="0.2">
      <c r="A38" s="711" t="str">
        <f t="shared" ref="A38:A56" si="3">A5</f>
        <v>Médico Cirurgia Geral Rotina</v>
      </c>
      <c r="B38" s="712"/>
      <c r="C38" s="676">
        <f t="shared" ref="C38:C56" si="4">E5</f>
        <v>258</v>
      </c>
      <c r="D38" s="642">
        <f t="shared" ref="D38:D56" si="5">IFERROR(I38-H38-G38,"0")</f>
        <v>0</v>
      </c>
      <c r="E38" s="677">
        <f t="shared" ref="E38:E56" si="6">C38*D38</f>
        <v>0</v>
      </c>
      <c r="F38" s="680" t="str">
        <f t="shared" ref="F38:F56" si="7">IFERROR(J38/$J$57,"0")</f>
        <v>0</v>
      </c>
      <c r="G38" s="642">
        <f t="shared" ref="G38:G56" si="8">IFERROR(($C$32*F38)/C38,"0")</f>
        <v>0</v>
      </c>
      <c r="H38" s="642">
        <f t="shared" ref="H38:H56" si="9">IFERROR(($H$32*F38)/C38,"0")</f>
        <v>0</v>
      </c>
      <c r="I38" s="643">
        <f t="shared" ref="I38:I56" si="10">G5</f>
        <v>0</v>
      </c>
      <c r="J38" s="678">
        <f t="shared" ref="J38:J56" si="11">I5</f>
        <v>0</v>
      </c>
    </row>
    <row r="39" spans="1:10" ht="12.75" x14ac:dyDescent="0.2">
      <c r="A39" s="711" t="str">
        <f t="shared" si="3"/>
        <v>Médico Cirurgia Geral Plantonista</v>
      </c>
      <c r="B39" s="712"/>
      <c r="C39" s="676">
        <f t="shared" si="4"/>
        <v>2192</v>
      </c>
      <c r="D39" s="642">
        <f t="shared" si="5"/>
        <v>0</v>
      </c>
      <c r="E39" s="677">
        <f t="shared" si="6"/>
        <v>0</v>
      </c>
      <c r="F39" s="680" t="str">
        <f t="shared" si="7"/>
        <v>0</v>
      </c>
      <c r="G39" s="642">
        <f t="shared" si="8"/>
        <v>0</v>
      </c>
      <c r="H39" s="642">
        <f t="shared" si="9"/>
        <v>0</v>
      </c>
      <c r="I39" s="643">
        <f t="shared" si="10"/>
        <v>0</v>
      </c>
      <c r="J39" s="678">
        <f t="shared" si="11"/>
        <v>0</v>
      </c>
    </row>
    <row r="40" spans="1:10" ht="12.75" x14ac:dyDescent="0.2">
      <c r="A40" s="711" t="str">
        <f t="shared" si="3"/>
        <v>Médico Cirurgia Geral Rotina Centro Cirúrgico</v>
      </c>
      <c r="B40" s="712"/>
      <c r="C40" s="676">
        <f t="shared" si="4"/>
        <v>258</v>
      </c>
      <c r="D40" s="642">
        <f t="shared" si="5"/>
        <v>0</v>
      </c>
      <c r="E40" s="677">
        <f t="shared" si="6"/>
        <v>0</v>
      </c>
      <c r="F40" s="680" t="str">
        <f t="shared" si="7"/>
        <v>0</v>
      </c>
      <c r="G40" s="642">
        <f t="shared" si="8"/>
        <v>0</v>
      </c>
      <c r="H40" s="642">
        <f t="shared" si="9"/>
        <v>0</v>
      </c>
      <c r="I40" s="643">
        <f t="shared" si="10"/>
        <v>0</v>
      </c>
      <c r="J40" s="678">
        <f t="shared" si="11"/>
        <v>0</v>
      </c>
    </row>
    <row r="41" spans="1:10" ht="12.75" x14ac:dyDescent="0.2">
      <c r="A41" s="711" t="str">
        <f t="shared" si="3"/>
        <v>Médico Cirurgia Geral Ambulatório</v>
      </c>
      <c r="B41" s="712"/>
      <c r="C41" s="676">
        <f t="shared" si="4"/>
        <v>129</v>
      </c>
      <c r="D41" s="642">
        <f t="shared" si="5"/>
        <v>0</v>
      </c>
      <c r="E41" s="677">
        <f t="shared" si="6"/>
        <v>0</v>
      </c>
      <c r="F41" s="680" t="str">
        <f t="shared" si="7"/>
        <v>0</v>
      </c>
      <c r="G41" s="642">
        <f t="shared" si="8"/>
        <v>0</v>
      </c>
      <c r="H41" s="642">
        <f t="shared" si="9"/>
        <v>0</v>
      </c>
      <c r="I41" s="643">
        <f t="shared" si="10"/>
        <v>0</v>
      </c>
      <c r="J41" s="678">
        <f t="shared" si="11"/>
        <v>0</v>
      </c>
    </row>
    <row r="42" spans="1:10" ht="12.75" x14ac:dyDescent="0.2">
      <c r="A42" s="711" t="str">
        <f t="shared" si="3"/>
        <v>Médico Cirurgia Torácica</v>
      </c>
      <c r="B42" s="712"/>
      <c r="C42" s="676">
        <f t="shared" si="4"/>
        <v>258</v>
      </c>
      <c r="D42" s="642">
        <f t="shared" si="5"/>
        <v>0</v>
      </c>
      <c r="E42" s="677">
        <f t="shared" si="6"/>
        <v>0</v>
      </c>
      <c r="F42" s="680" t="str">
        <f t="shared" si="7"/>
        <v>0</v>
      </c>
      <c r="G42" s="642">
        <f t="shared" si="8"/>
        <v>0</v>
      </c>
      <c r="H42" s="642">
        <f t="shared" si="9"/>
        <v>0</v>
      </c>
      <c r="I42" s="643">
        <f t="shared" si="10"/>
        <v>0</v>
      </c>
      <c r="J42" s="678">
        <f t="shared" si="11"/>
        <v>0</v>
      </c>
    </row>
    <row r="43" spans="1:10" ht="12.75" x14ac:dyDescent="0.2">
      <c r="A43" s="711" t="str">
        <f t="shared" si="3"/>
        <v>Médico Cirurgia Plástica</v>
      </c>
      <c r="B43" s="712"/>
      <c r="C43" s="676">
        <f t="shared" si="4"/>
        <v>258</v>
      </c>
      <c r="D43" s="642">
        <f t="shared" si="5"/>
        <v>0</v>
      </c>
      <c r="E43" s="677">
        <f t="shared" si="6"/>
        <v>0</v>
      </c>
      <c r="F43" s="680" t="str">
        <f t="shared" si="7"/>
        <v>0</v>
      </c>
      <c r="G43" s="642">
        <f t="shared" si="8"/>
        <v>0</v>
      </c>
      <c r="H43" s="642">
        <f t="shared" si="9"/>
        <v>0</v>
      </c>
      <c r="I43" s="643">
        <f t="shared" si="10"/>
        <v>0</v>
      </c>
      <c r="J43" s="678">
        <f t="shared" si="11"/>
        <v>0</v>
      </c>
    </row>
    <row r="44" spans="1:10" ht="12.75" x14ac:dyDescent="0.2">
      <c r="A44" s="711" t="str">
        <f t="shared" si="3"/>
        <v>Médico Cirurgia Pediátrica</v>
      </c>
      <c r="B44" s="712"/>
      <c r="C44" s="676">
        <f t="shared" si="4"/>
        <v>258</v>
      </c>
      <c r="D44" s="642">
        <f t="shared" si="5"/>
        <v>0</v>
      </c>
      <c r="E44" s="677">
        <f t="shared" si="6"/>
        <v>0</v>
      </c>
      <c r="F44" s="680" t="str">
        <f t="shared" si="7"/>
        <v>0</v>
      </c>
      <c r="G44" s="642">
        <f t="shared" si="8"/>
        <v>0</v>
      </c>
      <c r="H44" s="642">
        <f t="shared" si="9"/>
        <v>0</v>
      </c>
      <c r="I44" s="643">
        <f t="shared" si="10"/>
        <v>0</v>
      </c>
      <c r="J44" s="678">
        <f t="shared" si="11"/>
        <v>0</v>
      </c>
    </row>
    <row r="45" spans="1:10" ht="12.75" x14ac:dyDescent="0.2">
      <c r="A45" s="711" t="str">
        <f t="shared" si="3"/>
        <v>Médico Endoscopia / Colonoscopia</v>
      </c>
      <c r="B45" s="712"/>
      <c r="C45" s="676">
        <f t="shared" si="4"/>
        <v>258</v>
      </c>
      <c r="D45" s="642">
        <f t="shared" si="5"/>
        <v>0</v>
      </c>
      <c r="E45" s="677">
        <f t="shared" si="6"/>
        <v>0</v>
      </c>
      <c r="F45" s="680" t="str">
        <f t="shared" si="7"/>
        <v>0</v>
      </c>
      <c r="G45" s="642">
        <f t="shared" si="8"/>
        <v>0</v>
      </c>
      <c r="H45" s="642">
        <f t="shared" si="9"/>
        <v>0</v>
      </c>
      <c r="I45" s="643">
        <f t="shared" si="10"/>
        <v>0</v>
      </c>
      <c r="J45" s="678">
        <f t="shared" si="11"/>
        <v>0</v>
      </c>
    </row>
    <row r="46" spans="1:10" ht="12.75" x14ac:dyDescent="0.2">
      <c r="A46" s="711" t="str">
        <f t="shared" si="3"/>
        <v>Médico Urologia Rotina</v>
      </c>
      <c r="B46" s="712"/>
      <c r="C46" s="676">
        <f t="shared" si="4"/>
        <v>258</v>
      </c>
      <c r="D46" s="642">
        <f t="shared" si="5"/>
        <v>0</v>
      </c>
      <c r="E46" s="677">
        <f t="shared" si="6"/>
        <v>0</v>
      </c>
      <c r="F46" s="680" t="str">
        <f t="shared" si="7"/>
        <v>0</v>
      </c>
      <c r="G46" s="642">
        <f t="shared" si="8"/>
        <v>0</v>
      </c>
      <c r="H46" s="642">
        <f t="shared" si="9"/>
        <v>0</v>
      </c>
      <c r="I46" s="643">
        <f t="shared" si="10"/>
        <v>0</v>
      </c>
      <c r="J46" s="678">
        <f t="shared" si="11"/>
        <v>0</v>
      </c>
    </row>
    <row r="47" spans="1:10" ht="13.5" thickBot="1" x14ac:dyDescent="0.25">
      <c r="A47" s="711" t="str">
        <f t="shared" si="3"/>
        <v>Médico Coordenador do Centro Cirúrgico</v>
      </c>
      <c r="B47" s="712"/>
      <c r="C47" s="676">
        <f t="shared" si="4"/>
        <v>129</v>
      </c>
      <c r="D47" s="642">
        <f t="shared" si="5"/>
        <v>0</v>
      </c>
      <c r="E47" s="677">
        <f t="shared" si="6"/>
        <v>0</v>
      </c>
      <c r="F47" s="680" t="str">
        <f t="shared" si="7"/>
        <v>0</v>
      </c>
      <c r="G47" s="642">
        <f t="shared" si="8"/>
        <v>0</v>
      </c>
      <c r="H47" s="642">
        <f t="shared" si="9"/>
        <v>0</v>
      </c>
      <c r="I47" s="643">
        <f t="shared" si="10"/>
        <v>0</v>
      </c>
      <c r="J47" s="678">
        <f t="shared" si="11"/>
        <v>0</v>
      </c>
    </row>
    <row r="48" spans="1:10" ht="13.5" hidden="1" thickBot="1" x14ac:dyDescent="0.25">
      <c r="A48" s="711">
        <f t="shared" si="3"/>
        <v>0</v>
      </c>
      <c r="B48" s="712"/>
      <c r="C48" s="676">
        <f t="shared" si="4"/>
        <v>0</v>
      </c>
      <c r="D48" s="642">
        <f t="shared" si="5"/>
        <v>0</v>
      </c>
      <c r="E48" s="677">
        <f t="shared" si="6"/>
        <v>0</v>
      </c>
      <c r="F48" s="680" t="str">
        <f t="shared" si="7"/>
        <v>0</v>
      </c>
      <c r="G48" s="642" t="str">
        <f t="shared" si="8"/>
        <v>0</v>
      </c>
      <c r="H48" s="642" t="str">
        <f t="shared" si="9"/>
        <v>0</v>
      </c>
      <c r="I48" s="643">
        <f t="shared" si="10"/>
        <v>0</v>
      </c>
      <c r="J48" s="678">
        <f t="shared" si="11"/>
        <v>0</v>
      </c>
    </row>
    <row r="49" spans="1:10" ht="24.75" hidden="1" customHeight="1" x14ac:dyDescent="0.2">
      <c r="A49" s="711">
        <f t="shared" si="3"/>
        <v>0</v>
      </c>
      <c r="B49" s="712"/>
      <c r="C49" s="676">
        <f t="shared" si="4"/>
        <v>0</v>
      </c>
      <c r="D49" s="642">
        <f t="shared" si="5"/>
        <v>0</v>
      </c>
      <c r="E49" s="677">
        <f t="shared" si="6"/>
        <v>0</v>
      </c>
      <c r="F49" s="680" t="str">
        <f t="shared" si="7"/>
        <v>0</v>
      </c>
      <c r="G49" s="642" t="str">
        <f t="shared" si="8"/>
        <v>0</v>
      </c>
      <c r="H49" s="642" t="str">
        <f t="shared" si="9"/>
        <v>0</v>
      </c>
      <c r="I49" s="643">
        <f t="shared" si="10"/>
        <v>0</v>
      </c>
      <c r="J49" s="678">
        <f t="shared" si="11"/>
        <v>0</v>
      </c>
    </row>
    <row r="50" spans="1:10" ht="12.75" hidden="1" x14ac:dyDescent="0.2">
      <c r="A50" s="711">
        <f t="shared" si="3"/>
        <v>0</v>
      </c>
      <c r="B50" s="712"/>
      <c r="C50" s="676">
        <f t="shared" si="4"/>
        <v>0</v>
      </c>
      <c r="D50" s="642">
        <f t="shared" si="5"/>
        <v>0</v>
      </c>
      <c r="E50" s="677">
        <f t="shared" si="6"/>
        <v>0</v>
      </c>
      <c r="F50" s="680" t="str">
        <f t="shared" si="7"/>
        <v>0</v>
      </c>
      <c r="G50" s="642" t="str">
        <f t="shared" si="8"/>
        <v>0</v>
      </c>
      <c r="H50" s="642" t="str">
        <f t="shared" si="9"/>
        <v>0</v>
      </c>
      <c r="I50" s="643">
        <f t="shared" si="10"/>
        <v>0</v>
      </c>
      <c r="J50" s="678">
        <f t="shared" si="11"/>
        <v>0</v>
      </c>
    </row>
    <row r="51" spans="1:10" ht="27.75" hidden="1" customHeight="1" x14ac:dyDescent="0.2">
      <c r="A51" s="771">
        <f t="shared" si="3"/>
        <v>0</v>
      </c>
      <c r="B51" s="772"/>
      <c r="C51" s="676">
        <f t="shared" si="4"/>
        <v>0</v>
      </c>
      <c r="D51" s="642">
        <f>IFERROR(I51-H51-G51,"0")</f>
        <v>0</v>
      </c>
      <c r="E51" s="677">
        <f t="shared" si="6"/>
        <v>0</v>
      </c>
      <c r="F51" s="680" t="str">
        <f t="shared" si="7"/>
        <v>0</v>
      </c>
      <c r="G51" s="642" t="str">
        <f t="shared" si="8"/>
        <v>0</v>
      </c>
      <c r="H51" s="642" t="str">
        <f t="shared" si="9"/>
        <v>0</v>
      </c>
      <c r="I51" s="643">
        <f t="shared" si="10"/>
        <v>0</v>
      </c>
      <c r="J51" s="678">
        <f t="shared" si="11"/>
        <v>0</v>
      </c>
    </row>
    <row r="52" spans="1:10" ht="12.75" hidden="1" x14ac:dyDescent="0.2">
      <c r="A52" s="711">
        <f t="shared" si="3"/>
        <v>0</v>
      </c>
      <c r="B52" s="712"/>
      <c r="C52" s="676">
        <f t="shared" si="4"/>
        <v>0</v>
      </c>
      <c r="D52" s="642">
        <f t="shared" si="5"/>
        <v>0</v>
      </c>
      <c r="E52" s="677">
        <f>C52*D52</f>
        <v>0</v>
      </c>
      <c r="F52" s="680" t="str">
        <f t="shared" si="7"/>
        <v>0</v>
      </c>
      <c r="G52" s="642" t="str">
        <f t="shared" si="8"/>
        <v>0</v>
      </c>
      <c r="H52" s="642" t="str">
        <f t="shared" si="9"/>
        <v>0</v>
      </c>
      <c r="I52" s="643">
        <f t="shared" si="10"/>
        <v>0</v>
      </c>
      <c r="J52" s="678">
        <f t="shared" si="11"/>
        <v>0</v>
      </c>
    </row>
    <row r="53" spans="1:10" ht="12.75" hidden="1" x14ac:dyDescent="0.2">
      <c r="A53" s="711">
        <f t="shared" si="3"/>
        <v>0</v>
      </c>
      <c r="B53" s="712"/>
      <c r="C53" s="676">
        <f t="shared" si="4"/>
        <v>0</v>
      </c>
      <c r="D53" s="642">
        <f t="shared" si="5"/>
        <v>0</v>
      </c>
      <c r="E53" s="677">
        <f t="shared" si="6"/>
        <v>0</v>
      </c>
      <c r="F53" s="680" t="str">
        <f t="shared" si="7"/>
        <v>0</v>
      </c>
      <c r="G53" s="642" t="str">
        <f t="shared" si="8"/>
        <v>0</v>
      </c>
      <c r="H53" s="642" t="str">
        <f t="shared" si="9"/>
        <v>0</v>
      </c>
      <c r="I53" s="643">
        <f t="shared" si="10"/>
        <v>0</v>
      </c>
      <c r="J53" s="678">
        <f t="shared" si="11"/>
        <v>0</v>
      </c>
    </row>
    <row r="54" spans="1:10" ht="12.75" hidden="1" x14ac:dyDescent="0.2">
      <c r="A54" s="711">
        <f t="shared" si="3"/>
        <v>0</v>
      </c>
      <c r="B54" s="712"/>
      <c r="C54" s="676">
        <f t="shared" si="4"/>
        <v>0</v>
      </c>
      <c r="D54" s="642">
        <f t="shared" si="5"/>
        <v>0</v>
      </c>
      <c r="E54" s="677">
        <f t="shared" si="6"/>
        <v>0</v>
      </c>
      <c r="F54" s="680" t="str">
        <f t="shared" si="7"/>
        <v>0</v>
      </c>
      <c r="G54" s="642" t="str">
        <f t="shared" si="8"/>
        <v>0</v>
      </c>
      <c r="H54" s="642" t="str">
        <f t="shared" si="9"/>
        <v>0</v>
      </c>
      <c r="I54" s="643">
        <f t="shared" si="10"/>
        <v>0</v>
      </c>
      <c r="J54" s="678">
        <f t="shared" si="11"/>
        <v>0</v>
      </c>
    </row>
    <row r="55" spans="1:10" ht="12.75" hidden="1" x14ac:dyDescent="0.2">
      <c r="A55" s="711">
        <f t="shared" si="3"/>
        <v>0</v>
      </c>
      <c r="B55" s="712"/>
      <c r="C55" s="676">
        <f t="shared" si="4"/>
        <v>0</v>
      </c>
      <c r="D55" s="642">
        <f t="shared" si="5"/>
        <v>0</v>
      </c>
      <c r="E55" s="677">
        <f t="shared" si="6"/>
        <v>0</v>
      </c>
      <c r="F55" s="680" t="str">
        <f t="shared" si="7"/>
        <v>0</v>
      </c>
      <c r="G55" s="642" t="str">
        <f t="shared" si="8"/>
        <v>0</v>
      </c>
      <c r="H55" s="642" t="str">
        <f t="shared" si="9"/>
        <v>0</v>
      </c>
      <c r="I55" s="643">
        <f t="shared" si="10"/>
        <v>0</v>
      </c>
      <c r="J55" s="678">
        <f t="shared" si="11"/>
        <v>0</v>
      </c>
    </row>
    <row r="56" spans="1:10" ht="13.5" hidden="1" thickBot="1" x14ac:dyDescent="0.25">
      <c r="A56" s="711">
        <f t="shared" si="3"/>
        <v>0</v>
      </c>
      <c r="B56" s="712"/>
      <c r="C56" s="676">
        <f t="shared" si="4"/>
        <v>0</v>
      </c>
      <c r="D56" s="642">
        <f t="shared" si="5"/>
        <v>0</v>
      </c>
      <c r="E56" s="677">
        <f t="shared" si="6"/>
        <v>0</v>
      </c>
      <c r="F56" s="680" t="str">
        <f t="shared" si="7"/>
        <v>0</v>
      </c>
      <c r="G56" s="642" t="str">
        <f t="shared" si="8"/>
        <v>0</v>
      </c>
      <c r="H56" s="642" t="str">
        <f t="shared" si="9"/>
        <v>0</v>
      </c>
      <c r="I56" s="643">
        <f t="shared" si="10"/>
        <v>0</v>
      </c>
      <c r="J56" s="684">
        <f t="shared" si="11"/>
        <v>0</v>
      </c>
    </row>
    <row r="57" spans="1:10" ht="13.5" thickBot="1" x14ac:dyDescent="0.25">
      <c r="A57" s="769" t="s">
        <v>8</v>
      </c>
      <c r="B57" s="770"/>
      <c r="C57" s="644">
        <f t="shared" ref="C57" si="12">E24</f>
        <v>4385</v>
      </c>
      <c r="D57" s="682"/>
      <c r="E57" s="645">
        <f>SUM(E37:E56)</f>
        <v>0</v>
      </c>
      <c r="F57" s="679" t="str">
        <f>IFERROR(J57/$J$57,"0")</f>
        <v>0</v>
      </c>
      <c r="G57" s="723"/>
      <c r="H57" s="724"/>
      <c r="I57" s="724"/>
      <c r="J57" s="685">
        <f>SUM(J37:J56)</f>
        <v>0</v>
      </c>
    </row>
    <row r="58" spans="1:10" ht="15.75" thickBot="1" x14ac:dyDescent="0.3">
      <c r="A58" s="646"/>
      <c r="B58" s="646"/>
      <c r="C58" s="647"/>
      <c r="D58" s="648"/>
      <c r="E58" s="648"/>
      <c r="F58" s="681"/>
      <c r="G58" s="649"/>
      <c r="H58" s="650"/>
      <c r="I58" s="650"/>
      <c r="J58" s="683"/>
    </row>
    <row r="59" spans="1:10" ht="13.5" thickBot="1" x14ac:dyDescent="0.25">
      <c r="A59" s="646"/>
      <c r="B59" s="646"/>
      <c r="C59" s="715" t="s">
        <v>276</v>
      </c>
      <c r="D59" s="716"/>
      <c r="E59" s="716"/>
      <c r="F59" s="719">
        <f>(C32+H32+E57)-J57</f>
        <v>0</v>
      </c>
      <c r="G59" s="719"/>
      <c r="H59" s="720"/>
      <c r="I59" s="650"/>
      <c r="J59" s="650"/>
    </row>
    <row r="60" spans="1:10" ht="15.75" customHeight="1" x14ac:dyDescent="0.2">
      <c r="C60" s="715" t="s">
        <v>269</v>
      </c>
      <c r="D60" s="716"/>
      <c r="E60" s="716"/>
      <c r="F60" s="719">
        <f>C32+H32+E57</f>
        <v>0</v>
      </c>
      <c r="G60" s="719"/>
      <c r="H60" s="720"/>
      <c r="I60" s="663"/>
      <c r="J60" s="628"/>
    </row>
    <row r="61" spans="1:10" ht="15" customHeight="1" thickBot="1" x14ac:dyDescent="0.25">
      <c r="C61" s="717" t="s">
        <v>278</v>
      </c>
      <c r="D61" s="718"/>
      <c r="E61" s="718"/>
      <c r="F61" s="721">
        <f>F60*12</f>
        <v>0</v>
      </c>
      <c r="G61" s="721"/>
      <c r="H61" s="722"/>
      <c r="I61" s="628"/>
      <c r="J61" s="628"/>
    </row>
    <row r="62" spans="1:10" x14ac:dyDescent="0.2">
      <c r="F62" s="652"/>
      <c r="G62" s="653"/>
      <c r="H62" s="654"/>
    </row>
    <row r="63" spans="1:10" x14ac:dyDescent="0.2">
      <c r="F63" s="652"/>
      <c r="G63" s="653"/>
      <c r="H63" s="654"/>
    </row>
    <row r="64" spans="1:10" x14ac:dyDescent="0.2">
      <c r="F64" s="652"/>
      <c r="G64" s="653"/>
      <c r="H64" s="655"/>
    </row>
    <row r="65" spans="1:10" x14ac:dyDescent="0.2">
      <c r="A65" s="652"/>
      <c r="B65" s="656"/>
      <c r="C65" s="656"/>
      <c r="D65" s="656"/>
      <c r="E65" s="651"/>
      <c r="F65" s="652"/>
      <c r="G65" s="653"/>
      <c r="H65" s="657"/>
    </row>
    <row r="66" spans="1:10" x14ac:dyDescent="0.2">
      <c r="F66" s="651"/>
      <c r="G66" s="652"/>
      <c r="H66" s="651"/>
      <c r="I66" s="651"/>
      <c r="J66" s="651"/>
    </row>
    <row r="67" spans="1:10" x14ac:dyDescent="0.2">
      <c r="F67" s="651"/>
      <c r="G67" s="652"/>
      <c r="H67" s="651"/>
      <c r="I67" s="651"/>
      <c r="J67" s="651"/>
    </row>
    <row r="68" spans="1:10" x14ac:dyDescent="0.2">
      <c r="F68" s="651"/>
      <c r="G68" s="652"/>
      <c r="H68" s="651"/>
      <c r="I68" s="651"/>
      <c r="J68" s="651"/>
    </row>
    <row r="69" spans="1:10" x14ac:dyDescent="0.2">
      <c r="F69" s="651"/>
      <c r="G69" s="652"/>
      <c r="H69" s="651"/>
      <c r="I69" s="651"/>
      <c r="J69" s="658"/>
    </row>
    <row r="70" spans="1:10" x14ac:dyDescent="0.2">
      <c r="F70" s="651"/>
      <c r="G70" s="652"/>
      <c r="H70" s="651"/>
      <c r="I70" s="651"/>
      <c r="J70" s="658"/>
    </row>
    <row r="71" spans="1:10" x14ac:dyDescent="0.2">
      <c r="F71" s="659"/>
      <c r="G71" s="652"/>
      <c r="H71" s="660"/>
      <c r="I71" s="651"/>
      <c r="J71" s="651"/>
    </row>
    <row r="83" spans="6:6" x14ac:dyDescent="0.2">
      <c r="F83" s="661"/>
    </row>
  </sheetData>
  <sheetProtection selectLockedCells="1"/>
  <mergeCells count="110">
    <mergeCell ref="I5:J5"/>
    <mergeCell ref="I6:J6"/>
    <mergeCell ref="I21:J21"/>
    <mergeCell ref="I20:J2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10:J10"/>
    <mergeCell ref="A56:B56"/>
    <mergeCell ref="A57:B57"/>
    <mergeCell ref="A36:B36"/>
    <mergeCell ref="A52:B52"/>
    <mergeCell ref="A53:B53"/>
    <mergeCell ref="A54:B54"/>
    <mergeCell ref="A55:B55"/>
    <mergeCell ref="A51:B51"/>
    <mergeCell ref="A50:B50"/>
    <mergeCell ref="A37:B37"/>
    <mergeCell ref="A38:B38"/>
    <mergeCell ref="A47:B47"/>
    <mergeCell ref="A48:B48"/>
    <mergeCell ref="A49:B49"/>
    <mergeCell ref="I4:J4"/>
    <mergeCell ref="A1:J1"/>
    <mergeCell ref="G3:H3"/>
    <mergeCell ref="I3:J3"/>
    <mergeCell ref="A22:D22"/>
    <mergeCell ref="A24:D24"/>
    <mergeCell ref="E3:F3"/>
    <mergeCell ref="E4:F4"/>
    <mergeCell ref="E5:F5"/>
    <mergeCell ref="E6:F6"/>
    <mergeCell ref="E21:F21"/>
    <mergeCell ref="E22:F22"/>
    <mergeCell ref="E24:F24"/>
    <mergeCell ref="A2:J2"/>
    <mergeCell ref="I22:J22"/>
    <mergeCell ref="I24:J24"/>
    <mergeCell ref="A23:D23"/>
    <mergeCell ref="I23:J23"/>
    <mergeCell ref="A18:D18"/>
    <mergeCell ref="A19:D19"/>
    <mergeCell ref="A20:D20"/>
    <mergeCell ref="I7:J7"/>
    <mergeCell ref="I8:J8"/>
    <mergeCell ref="I9:J9"/>
    <mergeCell ref="A3:D3"/>
    <mergeCell ref="A4:D4"/>
    <mergeCell ref="A5:D5"/>
    <mergeCell ref="A6:D6"/>
    <mergeCell ref="A21:D2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E23:F23"/>
    <mergeCell ref="E12:F12"/>
    <mergeCell ref="E13:F13"/>
    <mergeCell ref="E14:F14"/>
    <mergeCell ref="E15:F15"/>
    <mergeCell ref="E16:F16"/>
    <mergeCell ref="C60:E60"/>
    <mergeCell ref="C61:E61"/>
    <mergeCell ref="F60:H60"/>
    <mergeCell ref="F61:H61"/>
    <mergeCell ref="G57:I57"/>
    <mergeCell ref="C59:E59"/>
    <mergeCell ref="F59:H59"/>
    <mergeCell ref="H24:H25"/>
    <mergeCell ref="A35:E35"/>
    <mergeCell ref="F35:J35"/>
    <mergeCell ref="I25:J25"/>
    <mergeCell ref="I27:J27"/>
    <mergeCell ref="A25:D25"/>
    <mergeCell ref="E25:F25"/>
    <mergeCell ref="C27:D27"/>
    <mergeCell ref="A27:B28"/>
    <mergeCell ref="F27:F28"/>
    <mergeCell ref="H27:H28"/>
    <mergeCell ref="E7:F7"/>
    <mergeCell ref="E8:F8"/>
    <mergeCell ref="E9:F9"/>
    <mergeCell ref="E10:F10"/>
    <mergeCell ref="E11:F11"/>
    <mergeCell ref="E17:F17"/>
    <mergeCell ref="E18:F18"/>
    <mergeCell ref="E19:F19"/>
    <mergeCell ref="E20:F20"/>
    <mergeCell ref="C32:D32"/>
    <mergeCell ref="A39:B39"/>
    <mergeCell ref="A40:B40"/>
    <mergeCell ref="A41:B41"/>
    <mergeCell ref="A42:B42"/>
    <mergeCell ref="A43:B43"/>
    <mergeCell ref="A44:B44"/>
    <mergeCell ref="A45:B45"/>
    <mergeCell ref="A46:B46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92" t="s">
        <v>241</v>
      </c>
      <c r="B1" s="792"/>
      <c r="C1" s="792"/>
      <c r="D1" s="792"/>
      <c r="E1" s="792"/>
      <c r="F1" s="792"/>
      <c r="G1" s="344"/>
      <c r="H1" s="315"/>
      <c r="I1" s="315"/>
      <c r="J1" s="315"/>
      <c r="K1" s="315"/>
    </row>
    <row r="2" spans="1:14" s="365" customFormat="1" ht="45" customHeight="1" x14ac:dyDescent="0.25">
      <c r="A2" s="793" t="s">
        <v>196</v>
      </c>
      <c r="B2" s="794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80" t="s">
        <v>34</v>
      </c>
      <c r="B4" s="781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80" t="s">
        <v>35</v>
      </c>
      <c r="B5" s="781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80" t="s">
        <v>36</v>
      </c>
      <c r="B6" s="781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90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80" t="s">
        <v>210</v>
      </c>
      <c r="B9" s="781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80" t="s">
        <v>211</v>
      </c>
      <c r="B10" s="781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80" t="s">
        <v>212</v>
      </c>
      <c r="B11" s="781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2" t="s">
        <v>191</v>
      </c>
      <c r="B15" s="783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2" t="s">
        <v>192</v>
      </c>
      <c r="B16" s="783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2" t="s">
        <v>193</v>
      </c>
      <c r="B17" s="783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4" t="s">
        <v>8</v>
      </c>
      <c r="B18" s="785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80" t="s">
        <v>52</v>
      </c>
      <c r="B24" s="781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6"/>
      <c r="B26" s="787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6" t="s">
        <v>8</v>
      </c>
      <c r="B27" s="787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8" t="s">
        <v>58</v>
      </c>
      <c r="B41" s="789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3" t="s">
        <v>59</v>
      </c>
      <c r="B42" s="774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3" t="s">
        <v>60</v>
      </c>
      <c r="B44" s="774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75" t="s">
        <v>24</v>
      </c>
      <c r="B45" s="776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75" t="s">
        <v>26</v>
      </c>
      <c r="B46" s="776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77" t="s">
        <v>27</v>
      </c>
      <c r="B47" s="778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79"/>
      <c r="B48" s="779"/>
      <c r="C48" s="779"/>
      <c r="D48" s="779"/>
      <c r="E48" s="779"/>
      <c r="F48" s="779"/>
      <c r="G48" s="779"/>
      <c r="H48" s="779"/>
      <c r="I48" s="779"/>
      <c r="J48" s="779"/>
      <c r="K48" s="779"/>
      <c r="L48" s="779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7:B7"/>
    <mergeCell ref="A1:F1"/>
    <mergeCell ref="A2:B2"/>
    <mergeCell ref="A4:B4"/>
    <mergeCell ref="A5:B5"/>
    <mergeCell ref="A6:B6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44:B44"/>
    <mergeCell ref="A45:B45"/>
    <mergeCell ref="A46:B46"/>
    <mergeCell ref="A47:B47"/>
    <mergeCell ref="A48:L48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92" t="s">
        <v>209</v>
      </c>
      <c r="B1" s="792"/>
      <c r="C1" s="792"/>
      <c r="D1" s="792"/>
      <c r="E1" s="792"/>
      <c r="F1" s="792"/>
      <c r="G1" s="344"/>
      <c r="H1" s="315"/>
      <c r="I1" s="315"/>
      <c r="J1" s="315"/>
      <c r="K1" s="315"/>
    </row>
    <row r="2" spans="1:15" s="365" customFormat="1" ht="41.25" customHeight="1" x14ac:dyDescent="0.25">
      <c r="A2" s="795" t="s">
        <v>28</v>
      </c>
      <c r="B2" s="795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81" t="s">
        <v>34</v>
      </c>
      <c r="B4" s="781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81" t="s">
        <v>35</v>
      </c>
      <c r="B5" s="781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81" t="s">
        <v>36</v>
      </c>
      <c r="B6" s="781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91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7" t="s">
        <v>213</v>
      </c>
      <c r="B9" s="798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7" t="s">
        <v>214</v>
      </c>
      <c r="B10" s="798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7" t="s">
        <v>215</v>
      </c>
      <c r="B11" s="798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7" t="s">
        <v>216</v>
      </c>
      <c r="B12" s="798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7" t="s">
        <v>220</v>
      </c>
      <c r="B13" s="798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7" t="s">
        <v>221</v>
      </c>
      <c r="B14" s="798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7" t="s">
        <v>217</v>
      </c>
      <c r="B15" s="798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7" t="s">
        <v>218</v>
      </c>
      <c r="B16" s="798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7" t="s">
        <v>219</v>
      </c>
      <c r="B17" s="798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7" t="s">
        <v>8</v>
      </c>
      <c r="B18" s="787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81" t="s">
        <v>52</v>
      </c>
      <c r="B24" s="781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7"/>
      <c r="B26" s="787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7" t="s">
        <v>8</v>
      </c>
      <c r="B27" s="787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6" t="s">
        <v>58</v>
      </c>
      <c r="B43" s="796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6" t="s">
        <v>59</v>
      </c>
      <c r="B44" s="796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6" t="s">
        <v>60</v>
      </c>
      <c r="B46" s="796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76" t="s">
        <v>24</v>
      </c>
      <c r="B47" s="776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76" t="s">
        <v>26</v>
      </c>
      <c r="B48" s="776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76" t="s">
        <v>27</v>
      </c>
      <c r="B49" s="776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79"/>
      <c r="B50" s="779"/>
      <c r="C50" s="779"/>
      <c r="D50" s="779"/>
      <c r="E50" s="779"/>
      <c r="F50" s="779"/>
      <c r="G50" s="779"/>
      <c r="H50" s="779"/>
      <c r="I50" s="779"/>
      <c r="J50" s="779"/>
      <c r="K50" s="779"/>
      <c r="L50" s="779"/>
      <c r="M50" s="779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46:B46"/>
    <mergeCell ref="A47:B47"/>
    <mergeCell ref="A48:B48"/>
    <mergeCell ref="A49:B49"/>
    <mergeCell ref="A50:M50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9" t="s">
        <v>205</v>
      </c>
      <c r="B1" s="799"/>
      <c r="C1" s="799"/>
      <c r="D1" s="799"/>
      <c r="E1" s="799"/>
      <c r="F1" s="799"/>
      <c r="G1" s="555"/>
      <c r="H1" s="555"/>
    </row>
    <row r="2" spans="1:13" s="196" customFormat="1" ht="60" customHeight="1" x14ac:dyDescent="0.25">
      <c r="A2" s="800" t="s">
        <v>196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91" t="s">
        <v>37</v>
      </c>
      <c r="B7" s="791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81"/>
      <c r="B11" s="781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81"/>
      <c r="B12" s="781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7" t="s">
        <v>8</v>
      </c>
      <c r="B14" s="787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81" t="s">
        <v>52</v>
      </c>
      <c r="B20" s="781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7"/>
      <c r="B22" s="787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7" t="s">
        <v>8</v>
      </c>
      <c r="B23" s="787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02" t="s">
        <v>58</v>
      </c>
      <c r="B39" s="802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6" t="s">
        <v>59</v>
      </c>
      <c r="B40" s="796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6" t="s">
        <v>60</v>
      </c>
      <c r="B42" s="796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76" t="s">
        <v>24</v>
      </c>
      <c r="B43" s="776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76" t="s">
        <v>26</v>
      </c>
      <c r="B44" s="776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76" t="s">
        <v>27</v>
      </c>
      <c r="B45" s="776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8" t="s">
        <v>28</v>
      </c>
      <c r="B2" s="698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7" t="s">
        <v>34</v>
      </c>
      <c r="B4" s="697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7" t="s">
        <v>35</v>
      </c>
      <c r="B5" s="697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7" t="s">
        <v>159</v>
      </c>
      <c r="B6" s="697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7"/>
      <c r="B11" s="697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7"/>
      <c r="B12" s="697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3" t="s">
        <v>8</v>
      </c>
      <c r="B14" s="693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6" t="s">
        <v>52</v>
      </c>
      <c r="B20" s="696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2"/>
      <c r="B22" s="692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3" t="s">
        <v>8</v>
      </c>
      <c r="B23" s="693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4" t="s">
        <v>58</v>
      </c>
      <c r="B39" s="694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5" t="s">
        <v>59</v>
      </c>
      <c r="B40" s="695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5" t="s">
        <v>60</v>
      </c>
      <c r="B41" s="695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1" t="s">
        <v>24</v>
      </c>
      <c r="B42" s="691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1" t="s">
        <v>26</v>
      </c>
      <c r="B43" s="691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1" t="s">
        <v>27</v>
      </c>
      <c r="B44" s="691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2:B2"/>
    <mergeCell ref="A4:B4"/>
    <mergeCell ref="A5:B5"/>
    <mergeCell ref="A6:B6"/>
    <mergeCell ref="A1:H1"/>
    <mergeCell ref="A7:B7"/>
    <mergeCell ref="A11:B11"/>
    <mergeCell ref="A12:B12"/>
    <mergeCell ref="A14:B14"/>
    <mergeCell ref="A20:B20"/>
    <mergeCell ref="A42:B42"/>
    <mergeCell ref="A43:B43"/>
    <mergeCell ref="A44:B44"/>
    <mergeCell ref="A22:B22"/>
    <mergeCell ref="A23:B23"/>
    <mergeCell ref="A39:B39"/>
    <mergeCell ref="A40:B40"/>
    <mergeCell ref="A41:B4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5" t="s">
        <v>204</v>
      </c>
      <c r="B1" s="805"/>
      <c r="C1" s="805"/>
      <c r="D1" s="805"/>
      <c r="E1" s="805"/>
      <c r="F1" s="805"/>
      <c r="G1" s="390"/>
      <c r="H1" s="390"/>
    </row>
    <row r="2" spans="1:16" s="196" customFormat="1" ht="51" customHeight="1" x14ac:dyDescent="0.25">
      <c r="A2" s="806" t="s">
        <v>196</v>
      </c>
      <c r="B2" s="807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80" t="s">
        <v>34</v>
      </c>
      <c r="B4" s="781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80" t="s">
        <v>35</v>
      </c>
      <c r="B5" s="781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80" t="s">
        <v>36</v>
      </c>
      <c r="B6" s="781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90" t="s">
        <v>37</v>
      </c>
      <c r="B7" s="791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80"/>
      <c r="B11" s="781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80"/>
      <c r="B12" s="781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6" t="s">
        <v>8</v>
      </c>
      <c r="B14" s="787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80" t="s">
        <v>52</v>
      </c>
      <c r="B20" s="781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6"/>
      <c r="B22" s="787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6" t="s">
        <v>8</v>
      </c>
      <c r="B23" s="787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3" t="s">
        <v>58</v>
      </c>
      <c r="B39" s="802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4" t="s">
        <v>59</v>
      </c>
      <c r="B40" s="796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4" t="s">
        <v>60</v>
      </c>
      <c r="B42" s="796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75" t="s">
        <v>24</v>
      </c>
      <c r="B43" s="776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75" t="s">
        <v>26</v>
      </c>
      <c r="B44" s="776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77" t="s">
        <v>27</v>
      </c>
      <c r="B45" s="778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3" t="s">
        <v>28</v>
      </c>
      <c r="B2" s="813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2" t="s">
        <v>37</v>
      </c>
      <c r="B7" s="812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8" t="s">
        <v>181</v>
      </c>
      <c r="B9" s="809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08" t="s">
        <v>182</v>
      </c>
      <c r="B10" s="809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08" t="s">
        <v>183</v>
      </c>
      <c r="B11" s="809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08" t="s">
        <v>184</v>
      </c>
      <c r="B12" s="809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08" t="s">
        <v>185</v>
      </c>
      <c r="B13" s="809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08" t="s">
        <v>186</v>
      </c>
      <c r="B14" s="809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08" t="s">
        <v>187</v>
      </c>
      <c r="B15" s="809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08" t="s">
        <v>188</v>
      </c>
      <c r="B16" s="809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08" t="s">
        <v>189</v>
      </c>
      <c r="B17" s="809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08" t="s">
        <v>190</v>
      </c>
      <c r="B18" s="809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1" t="s">
        <v>8</v>
      </c>
      <c r="B19" s="811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2" t="s">
        <v>52</v>
      </c>
      <c r="B25" s="812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7"/>
      <c r="B27" s="78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1" t="s">
        <v>8</v>
      </c>
      <c r="B28" s="811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02" t="s">
        <v>58</v>
      </c>
      <c r="B44" s="802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6" t="s">
        <v>59</v>
      </c>
      <c r="B45" s="796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6" t="s">
        <v>60</v>
      </c>
      <c r="B47" s="796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0" t="s">
        <v>24</v>
      </c>
      <c r="B48" s="810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0" t="s">
        <v>26</v>
      </c>
      <c r="B49" s="810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0" t="s">
        <v>27</v>
      </c>
      <c r="B50" s="810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3" t="s">
        <v>28</v>
      </c>
      <c r="B2" s="813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2" t="s">
        <v>37</v>
      </c>
      <c r="B7" s="812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8" t="s">
        <v>181</v>
      </c>
      <c r="B9" s="809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08" t="s">
        <v>182</v>
      </c>
      <c r="B10" s="809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08" t="s">
        <v>183</v>
      </c>
      <c r="B11" s="809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08" t="s">
        <v>184</v>
      </c>
      <c r="B12" s="809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08" t="s">
        <v>185</v>
      </c>
      <c r="B13" s="809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08" t="s">
        <v>186</v>
      </c>
      <c r="B14" s="809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08" t="s">
        <v>187</v>
      </c>
      <c r="B15" s="809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08" t="s">
        <v>188</v>
      </c>
      <c r="B16" s="809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08" t="s">
        <v>189</v>
      </c>
      <c r="B17" s="809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08" t="s">
        <v>190</v>
      </c>
      <c r="B18" s="809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1" t="s">
        <v>8</v>
      </c>
      <c r="B19" s="811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2" t="s">
        <v>52</v>
      </c>
      <c r="B25" s="812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7"/>
      <c r="B27" s="78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1" t="s">
        <v>8</v>
      </c>
      <c r="B28" s="811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02" t="s">
        <v>58</v>
      </c>
      <c r="B44" s="802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6" t="s">
        <v>59</v>
      </c>
      <c r="B45" s="796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6" t="s">
        <v>60</v>
      </c>
      <c r="B47" s="796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0" t="s">
        <v>24</v>
      </c>
      <c r="B48" s="810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0" t="s">
        <v>26</v>
      </c>
      <c r="B49" s="810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0" t="s">
        <v>27</v>
      </c>
      <c r="B50" s="810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49:B49"/>
    <mergeCell ref="A50:B50"/>
    <mergeCell ref="A27:B27"/>
    <mergeCell ref="A28:B28"/>
    <mergeCell ref="A44:B44"/>
    <mergeCell ref="A45:B45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20" t="s">
        <v>206</v>
      </c>
      <c r="B1" s="820"/>
      <c r="C1" s="820"/>
      <c r="D1" s="820"/>
      <c r="E1" s="820"/>
      <c r="F1" s="820"/>
      <c r="G1" s="410"/>
      <c r="H1" s="410"/>
      <c r="I1" s="410"/>
      <c r="J1" s="410"/>
    </row>
    <row r="2" spans="1:13" s="414" customFormat="1" ht="75" customHeight="1" x14ac:dyDescent="0.25">
      <c r="A2" s="821" t="s">
        <v>28</v>
      </c>
      <c r="B2" s="82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7" t="s">
        <v>34</v>
      </c>
      <c r="B4" s="817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7" t="s">
        <v>35</v>
      </c>
      <c r="B5" s="817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7" t="s">
        <v>36</v>
      </c>
      <c r="B6" s="817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7" t="s">
        <v>37</v>
      </c>
      <c r="B7" s="817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7">
        <v>7</v>
      </c>
      <c r="B15" s="817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7">
        <v>8</v>
      </c>
      <c r="B16" s="817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7">
        <v>9</v>
      </c>
      <c r="B17" s="817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8" t="s">
        <v>8</v>
      </c>
      <c r="B18" s="818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7" t="s">
        <v>52</v>
      </c>
      <c r="B24" s="817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8"/>
      <c r="B26" s="818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8" t="s">
        <v>8</v>
      </c>
      <c r="B27" s="818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9" t="s">
        <v>58</v>
      </c>
      <c r="B43" s="819"/>
      <c r="C43" s="436"/>
      <c r="D43" s="436"/>
      <c r="E43" s="456">
        <f>F18+E34</f>
        <v>200024.15987088002</v>
      </c>
    </row>
    <row r="44" spans="1:13" hidden="1" x14ac:dyDescent="0.2">
      <c r="A44" s="814" t="s">
        <v>59</v>
      </c>
      <c r="B44" s="814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4" t="s">
        <v>60</v>
      </c>
      <c r="B46" s="814"/>
      <c r="C46" s="443"/>
      <c r="D46" s="443"/>
      <c r="E46" s="457">
        <f>E44/(1-B40)</f>
        <v>218964.59755980299</v>
      </c>
    </row>
    <row r="47" spans="1:13" s="459" customFormat="1" x14ac:dyDescent="0.2">
      <c r="A47" s="815" t="s">
        <v>24</v>
      </c>
      <c r="B47" s="815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5" t="s">
        <v>26</v>
      </c>
      <c r="B48" s="815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5" t="s">
        <v>27</v>
      </c>
      <c r="B49" s="815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16"/>
      <c r="B50" s="816"/>
      <c r="C50" s="816"/>
      <c r="D50" s="816"/>
      <c r="E50" s="816"/>
      <c r="F50" s="816"/>
      <c r="G50" s="816"/>
      <c r="H50" s="816"/>
      <c r="I50" s="816"/>
      <c r="J50" s="816"/>
      <c r="K50" s="816"/>
      <c r="L50" s="816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7:B7"/>
    <mergeCell ref="A1:F1"/>
    <mergeCell ref="A2:B2"/>
    <mergeCell ref="A4:B4"/>
    <mergeCell ref="A5:B5"/>
    <mergeCell ref="A6:B6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46:B46"/>
    <mergeCell ref="A47:B47"/>
    <mergeCell ref="A48:B48"/>
    <mergeCell ref="A49:B49"/>
    <mergeCell ref="A50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5" t="s">
        <v>206</v>
      </c>
      <c r="B1" s="805"/>
      <c r="C1" s="805"/>
      <c r="D1" s="805"/>
      <c r="E1" s="805"/>
      <c r="F1" s="805"/>
      <c r="G1" s="390"/>
      <c r="H1" s="390"/>
      <c r="I1" s="390"/>
      <c r="J1" s="390"/>
    </row>
    <row r="2" spans="1:14" s="196" customFormat="1" ht="75" customHeight="1" x14ac:dyDescent="0.25">
      <c r="A2" s="801" t="s">
        <v>28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81" t="s">
        <v>34</v>
      </c>
      <c r="B4" s="781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81" t="s">
        <v>35</v>
      </c>
      <c r="B5" s="781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81" t="s">
        <v>36</v>
      </c>
      <c r="B6" s="781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91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81">
        <v>7</v>
      </c>
      <c r="B15" s="781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81">
        <v>8</v>
      </c>
      <c r="B16" s="781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81">
        <v>9</v>
      </c>
      <c r="B17" s="781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7" t="s">
        <v>8</v>
      </c>
      <c r="B18" s="787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81" t="s">
        <v>52</v>
      </c>
      <c r="B24" s="781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7"/>
      <c r="B26" s="787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7" t="s">
        <v>8</v>
      </c>
      <c r="B27" s="787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02" t="s">
        <v>58</v>
      </c>
      <c r="B43" s="802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6" t="s">
        <v>59</v>
      </c>
      <c r="B44" s="796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6" t="s">
        <v>60</v>
      </c>
      <c r="B46" s="796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76" t="s">
        <v>24</v>
      </c>
      <c r="B47" s="776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76" t="s">
        <v>26</v>
      </c>
      <c r="B48" s="776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76" t="s">
        <v>27</v>
      </c>
      <c r="B49" s="776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2"/>
      <c r="B50" s="822"/>
      <c r="C50" s="822"/>
      <c r="D50" s="822"/>
      <c r="E50" s="822"/>
      <c r="F50" s="822"/>
      <c r="G50" s="822"/>
      <c r="H50" s="822"/>
      <c r="I50" s="822"/>
      <c r="J50" s="822"/>
      <c r="K50" s="822"/>
      <c r="L50" s="822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  <mergeCell ref="A47:B47"/>
    <mergeCell ref="A48:B48"/>
    <mergeCell ref="A49:B49"/>
    <mergeCell ref="A50:L50"/>
    <mergeCell ref="A43:B43"/>
    <mergeCell ref="A44:B44"/>
    <mergeCell ref="A46:B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5" t="s">
        <v>208</v>
      </c>
      <c r="B1" s="805"/>
      <c r="C1" s="805"/>
      <c r="D1" s="805"/>
      <c r="E1" s="805"/>
      <c r="F1" s="805"/>
      <c r="G1" s="390"/>
      <c r="H1" s="390"/>
      <c r="I1" s="390"/>
      <c r="J1" s="390"/>
    </row>
    <row r="2" spans="1:15" s="196" customFormat="1" ht="74.25" customHeight="1" x14ac:dyDescent="0.25">
      <c r="A2" s="823" t="s">
        <v>28</v>
      </c>
      <c r="B2" s="807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80" t="s">
        <v>34</v>
      </c>
      <c r="B4" s="781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80" t="s">
        <v>35</v>
      </c>
      <c r="B5" s="781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80" t="s">
        <v>36</v>
      </c>
      <c r="B6" s="781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90" t="s">
        <v>37</v>
      </c>
      <c r="B7" s="791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4" t="s">
        <v>8</v>
      </c>
      <c r="B20" s="785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80" t="s">
        <v>52</v>
      </c>
      <c r="B26" s="781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6"/>
      <c r="B28" s="787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6" t="s">
        <v>8</v>
      </c>
      <c r="B29" s="787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3" t="s">
        <v>58</v>
      </c>
      <c r="B45" s="802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4" t="s">
        <v>59</v>
      </c>
      <c r="B46" s="796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4" t="s">
        <v>60</v>
      </c>
      <c r="B48" s="796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75" t="s">
        <v>24</v>
      </c>
      <c r="B49" s="776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75" t="s">
        <v>26</v>
      </c>
      <c r="B50" s="776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77" t="s">
        <v>27</v>
      </c>
      <c r="B51" s="778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2"/>
      <c r="B52" s="822"/>
      <c r="C52" s="822"/>
      <c r="D52" s="822"/>
      <c r="E52" s="822"/>
      <c r="F52" s="822"/>
      <c r="G52" s="822"/>
      <c r="H52" s="822"/>
      <c r="I52" s="822"/>
      <c r="J52" s="822"/>
      <c r="K52" s="822"/>
      <c r="L52" s="822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7:B7"/>
    <mergeCell ref="A1:F1"/>
    <mergeCell ref="A2:B2"/>
    <mergeCell ref="A4:B4"/>
    <mergeCell ref="A5:B5"/>
    <mergeCell ref="A6:B6"/>
    <mergeCell ref="A46:B46"/>
    <mergeCell ref="A20:B20"/>
    <mergeCell ref="A26:B26"/>
    <mergeCell ref="A28:B28"/>
    <mergeCell ref="A29:B29"/>
    <mergeCell ref="A45:B45"/>
    <mergeCell ref="A48:B48"/>
    <mergeCell ref="A49:B49"/>
    <mergeCell ref="A50:B50"/>
    <mergeCell ref="A51:B51"/>
    <mergeCell ref="A52:L5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6" t="s">
        <v>207</v>
      </c>
      <c r="B1" s="826"/>
      <c r="C1" s="826"/>
      <c r="D1" s="826"/>
      <c r="E1" s="826"/>
      <c r="F1" s="826"/>
      <c r="G1" s="475"/>
      <c r="H1" s="475"/>
      <c r="I1" s="475"/>
      <c r="J1" s="475"/>
    </row>
    <row r="2" spans="1:17" s="471" customFormat="1" ht="62.25" customHeight="1" x14ac:dyDescent="0.25">
      <c r="A2" s="821" t="s">
        <v>28</v>
      </c>
      <c r="B2" s="82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7" t="s">
        <v>34</v>
      </c>
      <c r="B4" s="817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7" t="s">
        <v>35</v>
      </c>
      <c r="B5" s="817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7" t="s">
        <v>36</v>
      </c>
      <c r="B6" s="817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7" t="s">
        <v>37</v>
      </c>
      <c r="B7" s="817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5" t="s">
        <v>240</v>
      </c>
      <c r="B16" s="825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5" t="s">
        <v>243</v>
      </c>
      <c r="B18" s="825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8" t="s">
        <v>8</v>
      </c>
      <c r="B20" s="818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7" t="s">
        <v>52</v>
      </c>
      <c r="B26" s="817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8"/>
      <c r="B28" s="818"/>
      <c r="G28" s="415"/>
      <c r="H28" s="415"/>
      <c r="I28" s="415"/>
      <c r="J28" s="415"/>
    </row>
    <row r="29" spans="1:17" hidden="1" x14ac:dyDescent="0.2">
      <c r="A29" s="818" t="s">
        <v>8</v>
      </c>
      <c r="B29" s="818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4" t="s">
        <v>58</v>
      </c>
      <c r="B45" s="814"/>
      <c r="E45" s="457">
        <f>F20+E36</f>
        <v>300357.34586937481</v>
      </c>
    </row>
    <row r="46" spans="1:19" hidden="1" x14ac:dyDescent="0.2">
      <c r="A46" s="814" t="s">
        <v>59</v>
      </c>
      <c r="B46" s="814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4" t="s">
        <v>60</v>
      </c>
      <c r="B48" s="814"/>
      <c r="E48" s="457">
        <f>E46/(1-B42)</f>
        <v>328797.79097154021</v>
      </c>
    </row>
    <row r="49" spans="1:13" s="485" customFormat="1" ht="8.1" customHeight="1" x14ac:dyDescent="0.2">
      <c r="A49" s="815" t="s">
        <v>24</v>
      </c>
      <c r="B49" s="815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5" t="s">
        <v>26</v>
      </c>
      <c r="B50" s="815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5" t="s">
        <v>27</v>
      </c>
      <c r="B51" s="815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4"/>
      <c r="B52" s="824"/>
      <c r="C52" s="824"/>
      <c r="D52" s="824"/>
      <c r="E52" s="824"/>
      <c r="F52" s="824"/>
      <c r="G52" s="824"/>
      <c r="H52" s="824"/>
      <c r="I52" s="824"/>
      <c r="J52" s="824"/>
      <c r="K52" s="824"/>
      <c r="L52" s="824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1:F1"/>
    <mergeCell ref="A6:B6"/>
    <mergeCell ref="A7:B7"/>
    <mergeCell ref="A2:B2"/>
    <mergeCell ref="A5:B5"/>
    <mergeCell ref="A4:B4"/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0" t="s">
        <v>165</v>
      </c>
      <c r="B1" s="830"/>
      <c r="C1" s="830"/>
      <c r="D1" s="830"/>
      <c r="E1" s="830"/>
      <c r="F1" s="830"/>
    </row>
    <row r="2" spans="1:11" s="248" customFormat="1" ht="22.5" customHeight="1" x14ac:dyDescent="0.25">
      <c r="A2" s="827" t="s">
        <v>28</v>
      </c>
      <c r="B2" s="82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1" t="s">
        <v>164</v>
      </c>
      <c r="B3" s="832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27" t="s">
        <v>166</v>
      </c>
      <c r="B4" s="82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28" t="s">
        <v>169</v>
      </c>
      <c r="B5" s="829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1" t="s">
        <v>8</v>
      </c>
      <c r="B9" s="832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37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8" t="s">
        <v>22</v>
      </c>
      <c r="B26" s="838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9" t="s">
        <v>60</v>
      </c>
      <c r="B27" s="839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4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8:B8"/>
    <mergeCell ref="A25:B25"/>
    <mergeCell ref="A26:B26"/>
    <mergeCell ref="A27:B27"/>
    <mergeCell ref="A28:B28"/>
    <mergeCell ref="A4:B4"/>
    <mergeCell ref="A5:B5"/>
    <mergeCell ref="A1:F1"/>
    <mergeCell ref="A3:B3"/>
    <mergeCell ref="A22:B22"/>
    <mergeCell ref="A9:B9"/>
    <mergeCell ref="A2:B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0" t="s">
        <v>173</v>
      </c>
      <c r="B1" s="830"/>
      <c r="C1" s="830"/>
      <c r="D1" s="830"/>
      <c r="E1" s="830"/>
      <c r="F1" s="830"/>
    </row>
    <row r="2" spans="1:13" s="248" customFormat="1" ht="22.5" customHeight="1" x14ac:dyDescent="0.25">
      <c r="A2" s="827" t="s">
        <v>28</v>
      </c>
      <c r="B2" s="82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27" t="s">
        <v>166</v>
      </c>
      <c r="B4" s="82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2" t="s">
        <v>174</v>
      </c>
      <c r="B5" s="843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1" t="s">
        <v>178</v>
      </c>
      <c r="I15" s="840" t="s">
        <v>177</v>
      </c>
      <c r="J15" s="840"/>
    </row>
    <row r="16" spans="1:13" ht="9" customHeight="1" x14ac:dyDescent="0.25">
      <c r="A16" s="264"/>
      <c r="B16" s="258"/>
      <c r="C16" s="257"/>
      <c r="D16" s="257"/>
      <c r="E16" s="244"/>
      <c r="F16" s="244"/>
      <c r="H16" s="841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37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8" t="s">
        <v>22</v>
      </c>
      <c r="B26" s="838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9" t="s">
        <v>60</v>
      </c>
      <c r="B27" s="839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4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:B2"/>
    <mergeCell ref="A4:B4"/>
    <mergeCell ref="A5:B5"/>
    <mergeCell ref="A1:F1"/>
    <mergeCell ref="A3:B3"/>
    <mergeCell ref="A8:B8"/>
    <mergeCell ref="A9:B9"/>
    <mergeCell ref="A22:B22"/>
    <mergeCell ref="A25:B25"/>
    <mergeCell ref="A26:B26"/>
    <mergeCell ref="A27:B27"/>
    <mergeCell ref="A28:B28"/>
    <mergeCell ref="A29:B29"/>
    <mergeCell ref="A30:B30"/>
    <mergeCell ref="I15:J15"/>
    <mergeCell ref="H15:H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0" t="s">
        <v>173</v>
      </c>
      <c r="B1" s="830"/>
      <c r="C1" s="830"/>
      <c r="D1" s="830"/>
      <c r="E1" s="830"/>
      <c r="F1" s="830"/>
    </row>
    <row r="2" spans="1:13" s="248" customFormat="1" ht="22.5" customHeight="1" x14ac:dyDescent="0.25">
      <c r="A2" s="844" t="s">
        <v>28</v>
      </c>
      <c r="B2" s="845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4" t="s">
        <v>166</v>
      </c>
      <c r="B4" s="845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2" t="s">
        <v>174</v>
      </c>
      <c r="B5" s="843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46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7" t="s">
        <v>22</v>
      </c>
      <c r="B26" s="848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1" t="s">
        <v>60</v>
      </c>
      <c r="B27" s="832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35" t="s">
        <v>24</v>
      </c>
      <c r="B28" s="836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5" t="s">
        <v>26</v>
      </c>
      <c r="B29" s="836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9:B9"/>
    <mergeCell ref="A22:B22"/>
    <mergeCell ref="A25:B25"/>
    <mergeCell ref="A26:B26"/>
    <mergeCell ref="A27:B27"/>
    <mergeCell ref="A28:B28"/>
    <mergeCell ref="A8:B8"/>
    <mergeCell ref="A1:F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3" t="s">
        <v>148</v>
      </c>
      <c r="B30" s="693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2"/>
      <c r="B31" s="692"/>
      <c r="C31" s="49"/>
      <c r="D31" s="50"/>
      <c r="E31" s="51"/>
      <c r="F31" s="36"/>
      <c r="G31" s="36"/>
    </row>
    <row r="32" spans="1:11" ht="11.1" customHeight="1" x14ac:dyDescent="0.25">
      <c r="A32" s="693"/>
      <c r="B32" s="693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4" t="s">
        <v>58</v>
      </c>
      <c r="B48" s="694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2"/>
      <c r="B31" s="692"/>
      <c r="C31" s="49"/>
      <c r="D31" s="50"/>
      <c r="E31" s="51"/>
      <c r="F31" s="36"/>
      <c r="G31" s="77"/>
    </row>
    <row r="32" spans="1:11" ht="14.1" customHeight="1" x14ac:dyDescent="0.25">
      <c r="A32" s="693" t="s">
        <v>8</v>
      </c>
      <c r="B32" s="693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4" t="s">
        <v>58</v>
      </c>
      <c r="B48" s="694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3" t="s">
        <v>148</v>
      </c>
      <c r="B21" s="693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4" t="s">
        <v>58</v>
      </c>
      <c r="B39" s="694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1" t="s">
        <v>26</v>
      </c>
      <c r="B43" s="691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1" t="s">
        <v>27</v>
      </c>
      <c r="B44" s="691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hidden="1" customHeight="1" x14ac:dyDescent="0.25">
      <c r="A23" s="693" t="s">
        <v>8</v>
      </c>
      <c r="B23" s="693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4" t="s">
        <v>58</v>
      </c>
      <c r="B39" s="694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1" t="s">
        <v>26</v>
      </c>
      <c r="B43" s="691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1" t="s">
        <v>27</v>
      </c>
      <c r="B44" s="691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3" t="s">
        <v>148</v>
      </c>
      <c r="B21" s="693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4" t="s">
        <v>58</v>
      </c>
      <c r="B39" s="694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1" t="s">
        <v>26</v>
      </c>
      <c r="B43" s="691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1" t="s">
        <v>27</v>
      </c>
      <c r="B44" s="691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68</v>
      </c>
      <c r="B9" s="697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7" t="s">
        <v>69</v>
      </c>
      <c r="B10" s="697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7" t="s">
        <v>70</v>
      </c>
      <c r="B11" s="697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7" t="s">
        <v>71</v>
      </c>
      <c r="B12" s="697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7" t="s">
        <v>39</v>
      </c>
      <c r="B16" s="697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7" t="s">
        <v>40</v>
      </c>
      <c r="B17" s="697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7" t="s">
        <v>41</v>
      </c>
      <c r="B18" s="697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4" t="s">
        <v>58</v>
      </c>
      <c r="B48" s="694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5" t="s">
        <v>59</v>
      </c>
      <c r="B49" s="695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5" t="s">
        <v>60</v>
      </c>
      <c r="B50" s="695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68</v>
      </c>
      <c r="B9" s="697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7" t="s">
        <v>69</v>
      </c>
      <c r="B10" s="697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7" t="s">
        <v>70</v>
      </c>
      <c r="B11" s="697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7" t="s">
        <v>71</v>
      </c>
      <c r="B12" s="697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2"/>
      <c r="B31" s="692"/>
      <c r="C31" s="49"/>
      <c r="D31" s="50"/>
      <c r="E31" s="51"/>
      <c r="F31" s="51"/>
      <c r="G31" s="36"/>
    </row>
    <row r="32" spans="1:11" ht="11.1" customHeight="1" x14ac:dyDescent="0.25">
      <c r="A32" s="693" t="s">
        <v>8</v>
      </c>
      <c r="B32" s="693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4" t="s">
        <v>58</v>
      </c>
      <c r="B48" s="694"/>
      <c r="C48" s="54"/>
      <c r="D48" s="67">
        <v>600000</v>
      </c>
      <c r="E48" s="56"/>
      <c r="F48" s="56"/>
    </row>
    <row r="49" spans="1:11" ht="14.1" hidden="1" customHeight="1" x14ac:dyDescent="0.25">
      <c r="A49" s="695" t="s">
        <v>59</v>
      </c>
      <c r="B49" s="695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1" t="s">
        <v>26</v>
      </c>
      <c r="B52" s="691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1" t="s">
        <v>27</v>
      </c>
      <c r="B53" s="691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Modelo revisado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'Modelo revisado'!Area_de_impressao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 Barbosa de Mendonça</cp:lastModifiedBy>
  <cp:revision>11</cp:revision>
  <cp:lastPrinted>2023-08-11T15:03:37Z</cp:lastPrinted>
  <dcterms:created xsi:type="dcterms:W3CDTF">2020-09-29T01:25:53Z</dcterms:created>
  <dcterms:modified xsi:type="dcterms:W3CDTF">2024-02-29T15:53:20Z</dcterms:modified>
  <dc:language>pt-BR</dc:language>
</cp:coreProperties>
</file>